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showInkAnnotation="0" autoCompressPictures="0"/>
  <bookViews>
    <workbookView xWindow="0" yWindow="0" windowWidth="28800" windowHeight="13500" tabRatio="500"/>
  </bookViews>
  <sheets>
    <sheet name="RATIO DE LAS PENDIENTES DE PAGO" sheetId="1" r:id="rId1"/>
    <sheet name="RATIO DE LAS PAGADA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2" l="1"/>
  <c r="C20" i="2"/>
  <c r="D20" i="2"/>
  <c r="C51" i="2"/>
  <c r="D51" i="2"/>
  <c r="F51" i="2"/>
  <c r="E20" i="1"/>
  <c r="C19" i="1"/>
  <c r="D19" i="1"/>
  <c r="F19" i="1"/>
  <c r="C17" i="1"/>
  <c r="D17" i="1"/>
  <c r="F17" i="1"/>
  <c r="C13" i="1"/>
  <c r="D13" i="1"/>
  <c r="F13" i="1"/>
  <c r="C14" i="1"/>
  <c r="D14" i="1"/>
  <c r="F14" i="1"/>
  <c r="C18" i="1"/>
  <c r="D18" i="1"/>
  <c r="F18" i="1"/>
  <c r="F23" i="1"/>
  <c r="F136" i="2"/>
  <c r="C3" i="1"/>
  <c r="D3" i="1"/>
  <c r="F3" i="1"/>
  <c r="C8" i="1"/>
  <c r="D8" i="1"/>
  <c r="F8" i="1"/>
  <c r="C4" i="1"/>
  <c r="D4" i="1"/>
  <c r="F4" i="1"/>
  <c r="C5" i="1"/>
  <c r="D5" i="1"/>
  <c r="F5" i="1"/>
  <c r="C6" i="1"/>
  <c r="D6" i="1"/>
  <c r="F6" i="1"/>
  <c r="C7" i="1"/>
  <c r="D7" i="1"/>
  <c r="F7" i="1"/>
  <c r="C9" i="1"/>
  <c r="D9" i="1"/>
  <c r="F9" i="1"/>
  <c r="C10" i="1"/>
  <c r="D10" i="1"/>
  <c r="F10" i="1"/>
  <c r="C2" i="1"/>
  <c r="D2" i="1"/>
  <c r="F2" i="1"/>
  <c r="C11" i="1"/>
  <c r="D11" i="1"/>
  <c r="F11" i="1"/>
  <c r="C12" i="1"/>
  <c r="D12" i="1"/>
  <c r="F12" i="1"/>
  <c r="C15" i="1"/>
  <c r="D15" i="1"/>
  <c r="F15" i="1"/>
  <c r="C16" i="1"/>
  <c r="D16" i="1"/>
  <c r="F16" i="1"/>
  <c r="F20" i="1"/>
  <c r="F22" i="1"/>
  <c r="F135" i="2"/>
  <c r="C100" i="2"/>
  <c r="D100" i="2"/>
  <c r="F100" i="2"/>
  <c r="C9" i="2"/>
  <c r="D9" i="2"/>
  <c r="F9" i="2"/>
  <c r="C4" i="2"/>
  <c r="D4" i="2"/>
  <c r="F4" i="2"/>
  <c r="C5" i="2"/>
  <c r="D5" i="2"/>
  <c r="F5" i="2"/>
  <c r="C6" i="2"/>
  <c r="D6" i="2"/>
  <c r="F6" i="2"/>
  <c r="C2" i="2"/>
  <c r="D2" i="2"/>
  <c r="F2" i="2"/>
  <c r="C53" i="2"/>
  <c r="D53" i="2"/>
  <c r="F53" i="2"/>
  <c r="C54" i="2"/>
  <c r="D54" i="2"/>
  <c r="F54" i="2"/>
  <c r="C55" i="2"/>
  <c r="D55" i="2"/>
  <c r="F55" i="2"/>
  <c r="C63" i="2"/>
  <c r="D63" i="2"/>
  <c r="F63" i="2"/>
  <c r="C10" i="2"/>
  <c r="D10" i="2"/>
  <c r="F10" i="2"/>
  <c r="C11" i="2"/>
  <c r="D11" i="2"/>
  <c r="F11" i="2"/>
  <c r="C22" i="2"/>
  <c r="D22" i="2"/>
  <c r="F22" i="2"/>
  <c r="C13" i="2"/>
  <c r="D13" i="2"/>
  <c r="F13" i="2"/>
  <c r="C36" i="2"/>
  <c r="D36" i="2"/>
  <c r="F36" i="2"/>
  <c r="C68" i="2"/>
  <c r="D68" i="2"/>
  <c r="F68" i="2"/>
  <c r="C23" i="2"/>
  <c r="D23" i="2"/>
  <c r="F23" i="2"/>
  <c r="C69" i="2"/>
  <c r="D69" i="2"/>
  <c r="F69" i="2"/>
  <c r="C24" i="2"/>
  <c r="D24" i="2"/>
  <c r="F24" i="2"/>
  <c r="C62" i="2"/>
  <c r="D62" i="2"/>
  <c r="F62" i="2"/>
  <c r="C60" i="2"/>
  <c r="D60" i="2"/>
  <c r="F60" i="2"/>
  <c r="C70" i="2"/>
  <c r="D70" i="2"/>
  <c r="F70" i="2"/>
  <c r="C25" i="2"/>
  <c r="D25" i="2"/>
  <c r="F25" i="2"/>
  <c r="C71" i="2"/>
  <c r="D71" i="2"/>
  <c r="F71" i="2"/>
  <c r="C52" i="2"/>
  <c r="D52" i="2"/>
  <c r="F52" i="2"/>
  <c r="C3" i="2"/>
  <c r="D3" i="2"/>
  <c r="F3" i="2"/>
  <c r="C26" i="2"/>
  <c r="D26" i="2"/>
  <c r="F26" i="2"/>
  <c r="C27" i="2"/>
  <c r="D27" i="2"/>
  <c r="F27" i="2"/>
  <c r="C28" i="2"/>
  <c r="D28" i="2"/>
  <c r="F28" i="2"/>
  <c r="C29" i="2"/>
  <c r="D29" i="2"/>
  <c r="F29" i="2"/>
  <c r="C30" i="2"/>
  <c r="D30" i="2"/>
  <c r="F30" i="2"/>
  <c r="C56" i="2"/>
  <c r="D56" i="2"/>
  <c r="F56" i="2"/>
  <c r="C31" i="2"/>
  <c r="D31" i="2"/>
  <c r="F31" i="2"/>
  <c r="C57" i="2"/>
  <c r="D57" i="2"/>
  <c r="F57" i="2"/>
  <c r="C32" i="2"/>
  <c r="D32" i="2"/>
  <c r="F32" i="2"/>
  <c r="C33" i="2"/>
  <c r="D33" i="2"/>
  <c r="F33" i="2"/>
  <c r="C37" i="2"/>
  <c r="D37" i="2"/>
  <c r="F37" i="2"/>
  <c r="C12" i="2"/>
  <c r="D12" i="2"/>
  <c r="F12" i="2"/>
  <c r="C38" i="2"/>
  <c r="D38" i="2"/>
  <c r="F38" i="2"/>
  <c r="C39" i="2"/>
  <c r="D39" i="2"/>
  <c r="F39" i="2"/>
  <c r="C34" i="2"/>
  <c r="D34" i="2"/>
  <c r="F34" i="2"/>
  <c r="C21" i="2"/>
  <c r="D21" i="2"/>
  <c r="F21" i="2"/>
  <c r="C14" i="2"/>
  <c r="D14" i="2"/>
  <c r="F14" i="2"/>
  <c r="C64" i="2"/>
  <c r="D64" i="2"/>
  <c r="F64" i="2"/>
  <c r="C40" i="2"/>
  <c r="D40" i="2"/>
  <c r="F40" i="2"/>
  <c r="C35" i="2"/>
  <c r="D35" i="2"/>
  <c r="F35" i="2"/>
  <c r="C41" i="2"/>
  <c r="D41" i="2"/>
  <c r="F41" i="2"/>
  <c r="C42" i="2"/>
  <c r="D42" i="2"/>
  <c r="F42" i="2"/>
  <c r="C58" i="2"/>
  <c r="D58" i="2"/>
  <c r="F58" i="2"/>
  <c r="C61" i="2"/>
  <c r="D61" i="2"/>
  <c r="F61" i="2"/>
  <c r="C72" i="2"/>
  <c r="D72" i="2"/>
  <c r="F72" i="2"/>
  <c r="C74" i="2"/>
  <c r="D74" i="2"/>
  <c r="F74" i="2"/>
  <c r="C76" i="2"/>
  <c r="D76" i="2"/>
  <c r="F76" i="2"/>
  <c r="C86" i="2"/>
  <c r="D86" i="2"/>
  <c r="F86" i="2"/>
  <c r="C87" i="2"/>
  <c r="D87" i="2"/>
  <c r="F87" i="2"/>
  <c r="C88" i="2"/>
  <c r="D88" i="2"/>
  <c r="F88" i="2"/>
  <c r="C89" i="2"/>
  <c r="D89" i="2"/>
  <c r="F89" i="2"/>
  <c r="C90" i="2"/>
  <c r="D90" i="2"/>
  <c r="F90" i="2"/>
  <c r="C91" i="2"/>
  <c r="D91" i="2"/>
  <c r="F91" i="2"/>
  <c r="C43" i="2"/>
  <c r="D43" i="2"/>
  <c r="F43" i="2"/>
  <c r="C44" i="2"/>
  <c r="D44" i="2"/>
  <c r="F44" i="2"/>
  <c r="C92" i="2"/>
  <c r="D92" i="2"/>
  <c r="F92" i="2"/>
  <c r="C93" i="2"/>
  <c r="D93" i="2"/>
  <c r="F93" i="2"/>
  <c r="C81" i="2"/>
  <c r="D81" i="2"/>
  <c r="F81" i="2"/>
  <c r="C65" i="2"/>
  <c r="D65" i="2"/>
  <c r="F65" i="2"/>
  <c r="C66" i="2"/>
  <c r="D66" i="2"/>
  <c r="F66" i="2"/>
  <c r="C67" i="2"/>
  <c r="D67" i="2"/>
  <c r="F67" i="2"/>
  <c r="C77" i="2"/>
  <c r="D77" i="2"/>
  <c r="F77" i="2"/>
  <c r="C82" i="2"/>
  <c r="D82" i="2"/>
  <c r="F82" i="2"/>
  <c r="C59" i="2"/>
  <c r="D59" i="2"/>
  <c r="F59" i="2"/>
  <c r="C78" i="2"/>
  <c r="D78" i="2"/>
  <c r="F78" i="2"/>
  <c r="C79" i="2"/>
  <c r="D79" i="2"/>
  <c r="F79" i="2"/>
  <c r="C83" i="2"/>
  <c r="D83" i="2"/>
  <c r="F83" i="2"/>
  <c r="C84" i="2"/>
  <c r="D84" i="2"/>
  <c r="F84" i="2"/>
  <c r="C85" i="2"/>
  <c r="D85" i="2"/>
  <c r="F85" i="2"/>
  <c r="C80" i="2"/>
  <c r="D80" i="2"/>
  <c r="F80" i="2"/>
  <c r="C94" i="2"/>
  <c r="D94" i="2"/>
  <c r="F94" i="2"/>
  <c r="C45" i="2"/>
  <c r="D45" i="2"/>
  <c r="F45" i="2"/>
  <c r="C15" i="2"/>
  <c r="D15" i="2"/>
  <c r="F15" i="2"/>
  <c r="C18" i="2"/>
  <c r="D18" i="2"/>
  <c r="F18" i="2"/>
  <c r="C16" i="2"/>
  <c r="D16" i="2"/>
  <c r="F16" i="2"/>
  <c r="C17" i="2"/>
  <c r="D17" i="2"/>
  <c r="F17" i="2"/>
  <c r="C19" i="2"/>
  <c r="D19" i="2"/>
  <c r="F19" i="2"/>
  <c r="C8" i="2"/>
  <c r="D8" i="2"/>
  <c r="F8" i="2"/>
  <c r="C46" i="2"/>
  <c r="D46" i="2"/>
  <c r="F46" i="2"/>
  <c r="C47" i="2"/>
  <c r="D47" i="2"/>
  <c r="F47" i="2"/>
  <c r="C48" i="2"/>
  <c r="D48" i="2"/>
  <c r="F48" i="2"/>
  <c r="C101" i="2"/>
  <c r="D101" i="2"/>
  <c r="F101" i="2"/>
  <c r="C102" i="2"/>
  <c r="D102" i="2"/>
  <c r="F102" i="2"/>
  <c r="C75" i="2"/>
  <c r="D75" i="2"/>
  <c r="F75" i="2"/>
  <c r="C49" i="2"/>
  <c r="D49" i="2"/>
  <c r="F49" i="2"/>
  <c r="C105" i="2"/>
  <c r="D105" i="2"/>
  <c r="F105" i="2"/>
  <c r="C73" i="2"/>
  <c r="D73" i="2"/>
  <c r="F73" i="2"/>
  <c r="C103" i="2"/>
  <c r="D103" i="2"/>
  <c r="F103" i="2"/>
  <c r="C50" i="2"/>
  <c r="D50" i="2"/>
  <c r="F50" i="2"/>
  <c r="C95" i="2"/>
  <c r="D95" i="2"/>
  <c r="F95" i="2"/>
  <c r="C96" i="2"/>
  <c r="D96" i="2"/>
  <c r="F96" i="2"/>
  <c r="C97" i="2"/>
  <c r="D97" i="2"/>
  <c r="F97" i="2"/>
  <c r="C98" i="2"/>
  <c r="D98" i="2"/>
  <c r="F98" i="2"/>
  <c r="C99" i="2"/>
  <c r="D99" i="2"/>
  <c r="F99" i="2"/>
  <c r="C104" i="2"/>
  <c r="D104" i="2"/>
  <c r="F104" i="2"/>
  <c r="C106" i="2"/>
  <c r="D106" i="2"/>
  <c r="F106" i="2"/>
  <c r="C107" i="2"/>
  <c r="D107" i="2"/>
  <c r="F107" i="2"/>
  <c r="C108" i="2"/>
  <c r="D108" i="2"/>
  <c r="F108" i="2"/>
  <c r="C109" i="2"/>
  <c r="D109" i="2"/>
  <c r="F109" i="2"/>
  <c r="C110" i="2"/>
  <c r="D110" i="2"/>
  <c r="F110" i="2"/>
  <c r="C111" i="2"/>
  <c r="D111" i="2"/>
  <c r="F111" i="2"/>
  <c r="C112" i="2"/>
  <c r="D112" i="2"/>
  <c r="F112" i="2"/>
  <c r="C113" i="2"/>
  <c r="D113" i="2"/>
  <c r="F113" i="2"/>
  <c r="C114" i="2"/>
  <c r="D114" i="2"/>
  <c r="F114" i="2"/>
  <c r="C115" i="2"/>
  <c r="D115" i="2"/>
  <c r="F115" i="2"/>
  <c r="C116" i="2"/>
  <c r="D116" i="2"/>
  <c r="F116" i="2"/>
  <c r="C117" i="2"/>
  <c r="D117" i="2"/>
  <c r="F117" i="2"/>
  <c r="C118" i="2"/>
  <c r="D118" i="2"/>
  <c r="F118" i="2"/>
  <c r="C119" i="2"/>
  <c r="D119" i="2"/>
  <c r="F119" i="2"/>
  <c r="C120" i="2"/>
  <c r="D120" i="2"/>
  <c r="F120" i="2"/>
  <c r="C121" i="2"/>
  <c r="D121" i="2"/>
  <c r="F121" i="2"/>
  <c r="C122" i="2"/>
  <c r="D122" i="2"/>
  <c r="F122" i="2"/>
  <c r="C123" i="2"/>
  <c r="D123" i="2"/>
  <c r="F123" i="2"/>
  <c r="C124" i="2"/>
  <c r="D124" i="2"/>
  <c r="F124" i="2"/>
  <c r="C125" i="2"/>
  <c r="D125" i="2"/>
  <c r="F125" i="2"/>
  <c r="C7" i="2"/>
  <c r="D7" i="2"/>
  <c r="F7" i="2"/>
  <c r="F130" i="2"/>
  <c r="E130" i="2"/>
  <c r="F132" i="2"/>
  <c r="F133" i="2"/>
  <c r="F138" i="2"/>
  <c r="F139" i="2"/>
  <c r="F141" i="2"/>
</calcChain>
</file>

<file path=xl/sharedStrings.xml><?xml version="1.0" encoding="utf-8"?>
<sst xmlns="http://schemas.openxmlformats.org/spreadsheetml/2006/main" count="17" uniqueCount="15">
  <si>
    <t>FECHA REGISTRO</t>
  </si>
  <si>
    <t>FECHA FIN DE PERIODO</t>
  </si>
  <si>
    <t>Pago</t>
  </si>
  <si>
    <t>Días de trámite</t>
  </si>
  <si>
    <t>IMPORTE PAGOS PENDIENTES</t>
  </si>
  <si>
    <t>FECHA DE PAGO</t>
  </si>
  <si>
    <t>DÍAS DE PAGO</t>
  </si>
  <si>
    <t>DÍAS DE TRÁMITE</t>
  </si>
  <si>
    <t>IMPORTE FACTURA</t>
  </si>
  <si>
    <t>RATIO DE LAS OPERACIONES PAGADAS</t>
  </si>
  <si>
    <t>IMPORTE PAGOS REALIZADOS</t>
  </si>
  <si>
    <t>RATIO DE LAS OPERACIONES PENDIENTES DE PAGO</t>
  </si>
  <si>
    <t>PMP</t>
  </si>
  <si>
    <t xml:space="preserve"> Importe factura </t>
  </si>
  <si>
    <t xml:space="preserve"> RATIO DE LAS OPERACIONES  PENDIENTES DE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</si>
</sst>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43" fontId="1" fillId="0" borderId="0" xfId="1" applyFont="1" applyFill="1" applyBorder="1" applyAlignment="1" applyProtection="1">
      <alignment horizontal="right"/>
    </xf>
    <xf numFmtId="4" fontId="1" fillId="0" borderId="0" xfId="1" applyNumberFormat="1" applyFont="1" applyFill="1"/>
    <xf numFmtId="14" fontId="0" fillId="0" borderId="0" xfId="0" applyNumberFormat="1" applyFont="1" applyFill="1"/>
    <xf numFmtId="43" fontId="1" fillId="0" borderId="0" xfId="1" applyFont="1" applyFill="1"/>
    <xf numFmtId="43" fontId="1" fillId="0" borderId="0" xfId="1" applyFont="1" applyFill="1" applyAlignment="1">
      <alignment horizontal="right"/>
    </xf>
    <xf numFmtId="4" fontId="1" fillId="0" borderId="0" xfId="1" applyNumberFormat="1" applyFont="1" applyFill="1" applyBorder="1" applyAlignment="1" applyProtection="1">
      <alignment horizontal="right"/>
    </xf>
    <xf numFmtId="0" fontId="0" fillId="0" borderId="0" xfId="0" applyFont="1" applyFill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1" fillId="0" borderId="0" xfId="1" applyFont="1" applyFill="1" applyBorder="1" applyAlignment="1" applyProtection="1">
      <alignment vertical="center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Alignment="1">
      <alignment horizontal="right" vertical="center"/>
    </xf>
    <xf numFmtId="14" fontId="0" fillId="0" borderId="0" xfId="0" applyNumberFormat="1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43" fontId="1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" fontId="1" fillId="0" borderId="0" xfId="1" applyNumberFormat="1" applyFont="1" applyFill="1" applyBorder="1" applyAlignment="1" applyProtection="1">
      <alignment vertical="center"/>
    </xf>
    <xf numFmtId="43" fontId="1" fillId="0" borderId="0" xfId="1" applyFont="1" applyFill="1" applyBorder="1" applyAlignment="1" applyProtection="1">
      <alignment horizontal="right" vertical="center"/>
    </xf>
    <xf numFmtId="43" fontId="2" fillId="0" borderId="0" xfId="1" applyFont="1" applyFill="1" applyBorder="1" applyAlignment="1" applyProtection="1">
      <alignment vertical="center"/>
    </xf>
    <xf numFmtId="4" fontId="2" fillId="0" borderId="0" xfId="0" applyNumberFormat="1" applyFont="1" applyAlignment="1">
      <alignment horizontal="right"/>
    </xf>
    <xf numFmtId="43" fontId="0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" fontId="0" fillId="0" borderId="0" xfId="0" applyNumberFormat="1" applyFont="1" applyFill="1"/>
    <xf numFmtId="14" fontId="0" fillId="0" borderId="0" xfId="0" applyNumberFormat="1" applyFont="1" applyFill="1"/>
    <xf numFmtId="4" fontId="1" fillId="0" borderId="0" xfId="1" applyNumberFormat="1" applyFont="1" applyFill="1" applyAlignment="1">
      <alignment horizontal="right"/>
    </xf>
    <xf numFmtId="2" fontId="0" fillId="0" borderId="0" xfId="0" applyNumberFormat="1" applyFont="1" applyFill="1"/>
    <xf numFmtId="0" fontId="0" fillId="0" borderId="0" xfId="1" applyNumberFormat="1" applyFont="1" applyFill="1" applyAlignment="1">
      <alignment horizontal="right"/>
    </xf>
    <xf numFmtId="2" fontId="1" fillId="0" borderId="0" xfId="1" applyNumberFormat="1" applyFont="1" applyFill="1" applyAlignment="1">
      <alignment horizontal="right"/>
    </xf>
    <xf numFmtId="14" fontId="3" fillId="0" borderId="0" xfId="0" applyNumberFormat="1" applyFont="1"/>
  </cellXfs>
  <cellStyles count="2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7" builtinId="8" hidden="1"/>
    <cellStyle name="Hipervínculo" xfId="19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8" builtinId="9" hidden="1"/>
    <cellStyle name="Hipervínculo visitado" xfId="20" builtinId="9" hidden="1"/>
    <cellStyle name="Millares" xfId="1" builtinId="3"/>
    <cellStyle name="Millares 2" xfId="1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E20" sqref="E20"/>
    </sheetView>
  </sheetViews>
  <sheetFormatPr baseColWidth="10" defaultColWidth="11" defaultRowHeight="15.75" customHeight="1" x14ac:dyDescent="0"/>
  <cols>
    <col min="1" max="1" width="15" style="1" bestFit="1" customWidth="1"/>
    <col min="2" max="2" width="20.33203125" style="2" bestFit="1" customWidth="1"/>
    <col min="3" max="3" width="10.33203125" style="2" customWidth="1"/>
    <col min="4" max="4" width="17.6640625" style="3" customWidth="1"/>
    <col min="5" max="5" width="15.5" style="4" bestFit="1" customWidth="1"/>
    <col min="6" max="6" width="15" style="2" customWidth="1"/>
    <col min="7" max="16384" width="11" style="2"/>
  </cols>
  <sheetData>
    <row r="1" spans="1:6">
      <c r="A1" s="1" t="s">
        <v>0</v>
      </c>
      <c r="B1" s="2" t="s">
        <v>1</v>
      </c>
      <c r="C1" s="2" t="s">
        <v>2</v>
      </c>
      <c r="D1" s="3" t="s">
        <v>3</v>
      </c>
      <c r="E1" s="4" t="s">
        <v>13</v>
      </c>
    </row>
    <row r="2" spans="1:6">
      <c r="A2" s="5">
        <v>43095</v>
      </c>
      <c r="B2" s="5">
        <v>43100</v>
      </c>
      <c r="C2" s="34">
        <f>+B2-A2</f>
        <v>5</v>
      </c>
      <c r="D2" s="35">
        <f>C2-30</f>
        <v>-25</v>
      </c>
      <c r="E2" s="4">
        <v>413.76</v>
      </c>
      <c r="F2" s="30">
        <f>+E2*D2</f>
        <v>-10344</v>
      </c>
    </row>
    <row r="3" spans="1:6">
      <c r="A3" s="5">
        <v>43096</v>
      </c>
      <c r="B3" s="31">
        <v>43100</v>
      </c>
      <c r="C3" s="34">
        <f>+B3-A3</f>
        <v>4</v>
      </c>
      <c r="D3" s="35">
        <f>C3-30</f>
        <v>-26</v>
      </c>
      <c r="E3" s="4">
        <v>6165.19</v>
      </c>
      <c r="F3" s="30">
        <f>+E3*D3</f>
        <v>-160294.94</v>
      </c>
    </row>
    <row r="4" spans="1:6">
      <c r="A4" s="31">
        <v>43096</v>
      </c>
      <c r="B4" s="31">
        <v>43100</v>
      </c>
      <c r="C4" s="34">
        <f>+B4-A4</f>
        <v>4</v>
      </c>
      <c r="D4" s="35">
        <f>C4-30</f>
        <v>-26</v>
      </c>
      <c r="E4" s="4">
        <v>233.77</v>
      </c>
      <c r="F4" s="30">
        <f>+E4*D4</f>
        <v>-6078.02</v>
      </c>
    </row>
    <row r="5" spans="1:6">
      <c r="A5" s="31">
        <v>43096</v>
      </c>
      <c r="B5" s="31">
        <v>43100</v>
      </c>
      <c r="C5" s="34">
        <f>+B5-A5</f>
        <v>4</v>
      </c>
      <c r="D5" s="35">
        <f>C5-30</f>
        <v>-26</v>
      </c>
      <c r="E5" s="4">
        <v>466.23</v>
      </c>
      <c r="F5" s="30">
        <f>+E5*D5</f>
        <v>-12121.98</v>
      </c>
    </row>
    <row r="6" spans="1:6">
      <c r="A6" s="31">
        <v>43096</v>
      </c>
      <c r="B6" s="31">
        <v>43100</v>
      </c>
      <c r="C6" s="34">
        <f>+B6-A6</f>
        <v>4</v>
      </c>
      <c r="D6" s="35">
        <f>C6-30</f>
        <v>-26</v>
      </c>
      <c r="E6" s="4">
        <v>683.47</v>
      </c>
      <c r="F6" s="30">
        <f>+E6*D6</f>
        <v>-17770.22</v>
      </c>
    </row>
    <row r="7" spans="1:6" ht="15">
      <c r="A7" s="36">
        <v>43096</v>
      </c>
      <c r="B7" s="31">
        <v>43100</v>
      </c>
      <c r="C7" s="34">
        <f>+B7-A7</f>
        <v>4</v>
      </c>
      <c r="D7" s="35">
        <f>C7-30</f>
        <v>-26</v>
      </c>
      <c r="E7" s="4">
        <v>2943.74</v>
      </c>
      <c r="F7" s="30">
        <f>+E7*D7</f>
        <v>-76537.239999999991</v>
      </c>
    </row>
    <row r="8" spans="1:6" ht="15">
      <c r="A8" s="31">
        <v>43097</v>
      </c>
      <c r="B8" s="31">
        <v>43100</v>
      </c>
      <c r="C8" s="34">
        <f>+B8-A8</f>
        <v>3</v>
      </c>
      <c r="D8" s="35">
        <f>C8-30</f>
        <v>-27</v>
      </c>
      <c r="E8" s="4">
        <v>6167.78</v>
      </c>
      <c r="F8" s="30">
        <f>+E8*D8</f>
        <v>-166530.06</v>
      </c>
    </row>
    <row r="9" spans="1:6">
      <c r="A9" s="31">
        <v>43097</v>
      </c>
      <c r="B9" s="31">
        <v>43100</v>
      </c>
      <c r="C9" s="34">
        <f>+B9-A9</f>
        <v>3</v>
      </c>
      <c r="D9" s="35">
        <f>C9-30</f>
        <v>-27</v>
      </c>
      <c r="E9" s="4">
        <v>607.35</v>
      </c>
      <c r="F9" s="30">
        <f>+E9*D9</f>
        <v>-16398.45</v>
      </c>
    </row>
    <row r="10" spans="1:6">
      <c r="A10" s="31">
        <v>43097</v>
      </c>
      <c r="B10" s="31">
        <v>43100</v>
      </c>
      <c r="C10" s="34">
        <f>+B10-A10</f>
        <v>3</v>
      </c>
      <c r="D10" s="35">
        <f>C10-30</f>
        <v>-27</v>
      </c>
      <c r="E10" s="4">
        <v>605</v>
      </c>
      <c r="F10" s="30">
        <f>+E10*D10</f>
        <v>-16335</v>
      </c>
    </row>
    <row r="11" spans="1:6">
      <c r="A11" s="31">
        <v>43097</v>
      </c>
      <c r="B11" s="31">
        <v>43100</v>
      </c>
      <c r="C11" s="34">
        <f>+B11-A11</f>
        <v>3</v>
      </c>
      <c r="D11" s="35">
        <f>C11-30</f>
        <v>-27</v>
      </c>
      <c r="E11" s="4">
        <v>1179.9000000000001</v>
      </c>
      <c r="F11" s="30">
        <f>+E11*D11</f>
        <v>-31857.300000000003</v>
      </c>
    </row>
    <row r="12" spans="1:6">
      <c r="A12" s="31">
        <v>43097</v>
      </c>
      <c r="B12" s="31">
        <v>43100</v>
      </c>
      <c r="C12" s="34">
        <f>+B12-A12</f>
        <v>3</v>
      </c>
      <c r="D12" s="35">
        <f>C12-30</f>
        <v>-27</v>
      </c>
      <c r="E12" s="4">
        <v>1179.9000000000001</v>
      </c>
      <c r="F12" s="30">
        <f>+E12*D12</f>
        <v>-31857.300000000003</v>
      </c>
    </row>
    <row r="13" spans="1:6">
      <c r="A13" s="31">
        <v>43099</v>
      </c>
      <c r="B13" s="31">
        <v>43100</v>
      </c>
      <c r="C13" s="34">
        <f>+B13-A13</f>
        <v>1</v>
      </c>
      <c r="D13" s="35">
        <f>C13-30</f>
        <v>-29</v>
      </c>
      <c r="E13" s="4">
        <v>926.32</v>
      </c>
      <c r="F13" s="30">
        <f>+E13*D13</f>
        <v>-26863.280000000002</v>
      </c>
    </row>
    <row r="14" spans="1:6">
      <c r="A14" s="31">
        <v>43099</v>
      </c>
      <c r="B14" s="31">
        <v>43100</v>
      </c>
      <c r="C14" s="34">
        <f>+B14-A14</f>
        <v>1</v>
      </c>
      <c r="D14" s="35">
        <f>C14-30</f>
        <v>-29</v>
      </c>
      <c r="E14" s="4">
        <v>344.1</v>
      </c>
      <c r="F14" s="30">
        <f>+E14*D14</f>
        <v>-9978.9000000000015</v>
      </c>
    </row>
    <row r="15" spans="1:6" ht="15">
      <c r="A15" s="31">
        <v>43100</v>
      </c>
      <c r="B15" s="31">
        <v>43100</v>
      </c>
      <c r="C15" s="34">
        <f>+B15-A15</f>
        <v>0</v>
      </c>
      <c r="D15" s="35">
        <f>C15-30</f>
        <v>-30</v>
      </c>
      <c r="E15" s="4">
        <v>3291.3</v>
      </c>
      <c r="F15" s="30">
        <f>+E15*D15</f>
        <v>-98739</v>
      </c>
    </row>
    <row r="16" spans="1:6" ht="15">
      <c r="A16" s="31">
        <v>43100</v>
      </c>
      <c r="B16" s="31">
        <v>43100</v>
      </c>
      <c r="C16" s="34">
        <f>+B16-A16</f>
        <v>0</v>
      </c>
      <c r="D16" s="35">
        <f>C16-30</f>
        <v>-30</v>
      </c>
      <c r="E16" s="4">
        <v>629.20000000000005</v>
      </c>
      <c r="F16" s="30">
        <f>+E16*D16</f>
        <v>-18876</v>
      </c>
    </row>
    <row r="17" spans="1:6" ht="15">
      <c r="A17" s="31">
        <v>43100</v>
      </c>
      <c r="B17" s="31">
        <v>43100</v>
      </c>
      <c r="C17" s="34">
        <f>+B17-A17</f>
        <v>0</v>
      </c>
      <c r="D17" s="35">
        <f>C17-30</f>
        <v>-30</v>
      </c>
      <c r="E17" s="4">
        <v>284.35000000000002</v>
      </c>
      <c r="F17" s="30">
        <f>+E17*D17</f>
        <v>-8530.5</v>
      </c>
    </row>
    <row r="18" spans="1:6" ht="15">
      <c r="A18" s="31">
        <v>43100</v>
      </c>
      <c r="B18" s="31">
        <v>43100</v>
      </c>
      <c r="C18" s="34">
        <f>+B18-A18</f>
        <v>0</v>
      </c>
      <c r="D18" s="35">
        <f>C18-30</f>
        <v>-30</v>
      </c>
      <c r="E18" s="4">
        <v>2167.92</v>
      </c>
      <c r="F18" s="30">
        <f>+E18*D18</f>
        <v>-65037.600000000006</v>
      </c>
    </row>
    <row r="19" spans="1:6" ht="15">
      <c r="A19" s="31">
        <v>43100</v>
      </c>
      <c r="B19" s="31">
        <v>43100</v>
      </c>
      <c r="C19" s="34">
        <f>+B19-A19</f>
        <v>0</v>
      </c>
      <c r="D19" s="35">
        <f>C19-30</f>
        <v>-30</v>
      </c>
      <c r="E19" s="4">
        <v>7.27</v>
      </c>
      <c r="F19" s="30">
        <f>+E19*D19</f>
        <v>-218.1</v>
      </c>
    </row>
    <row r="20" spans="1:6" ht="15">
      <c r="A20" s="2"/>
      <c r="B20" s="5"/>
      <c r="E20" s="8">
        <f>SUM(E2:E19)</f>
        <v>28296.55</v>
      </c>
      <c r="F20" s="8">
        <f>SUM(F2:F15)</f>
        <v>-681705.69000000006</v>
      </c>
    </row>
    <row r="21" spans="1:6">
      <c r="A21" s="2"/>
      <c r="B21" s="5"/>
    </row>
    <row r="22" spans="1:6">
      <c r="A22" s="2"/>
      <c r="B22" s="5"/>
      <c r="E22" s="32" t="s">
        <v>14</v>
      </c>
      <c r="F22" s="33">
        <f>+F20/E20</f>
        <v>-24.091477229556258</v>
      </c>
    </row>
    <row r="23" spans="1:6">
      <c r="A23" s="2"/>
      <c r="B23" s="5"/>
      <c r="D23" s="9"/>
      <c r="E23" s="32" t="s">
        <v>4</v>
      </c>
      <c r="F23" s="30">
        <f>+E20</f>
        <v>28296.55</v>
      </c>
    </row>
    <row r="24" spans="1:6">
      <c r="A24" s="2"/>
      <c r="B24" s="5"/>
    </row>
    <row r="61" spans="1:5">
      <c r="A61" s="2"/>
      <c r="D61" s="2"/>
      <c r="E61" s="8"/>
    </row>
  </sheetData>
  <sortState ref="A2:F20">
    <sortCondition ref="A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15" workbookViewId="0">
      <selection activeCell="A108" sqref="A108"/>
    </sheetView>
  </sheetViews>
  <sheetFormatPr baseColWidth="10" defaultColWidth="11" defaultRowHeight="15.75" customHeight="1" x14ac:dyDescent="0"/>
  <cols>
    <col min="1" max="1" width="15" style="10" bestFit="1" customWidth="1"/>
    <col min="2" max="2" width="17.6640625" style="11" customWidth="1"/>
    <col min="3" max="3" width="12.6640625" style="11" bestFit="1" customWidth="1"/>
    <col min="4" max="4" width="15.1640625" style="11" bestFit="1" customWidth="1"/>
    <col min="5" max="5" width="20.5" style="12" customWidth="1"/>
    <col min="6" max="6" width="19.5" style="13" customWidth="1"/>
    <col min="7" max="16384" width="11" style="14"/>
  </cols>
  <sheetData>
    <row r="1" spans="1:6" ht="15.75" customHeight="1">
      <c r="A1" s="10" t="s">
        <v>0</v>
      </c>
      <c r="B1" s="11" t="s">
        <v>5</v>
      </c>
      <c r="C1" s="11" t="s">
        <v>6</v>
      </c>
      <c r="D1" s="11" t="s">
        <v>7</v>
      </c>
      <c r="E1" s="12" t="s">
        <v>8</v>
      </c>
    </row>
    <row r="2" spans="1:6" ht="15.75" customHeight="1">
      <c r="A2" s="15">
        <v>43034</v>
      </c>
      <c r="B2" s="22">
        <v>43084</v>
      </c>
      <c r="C2" s="9">
        <f>DAYS360(A2,B2)</f>
        <v>49</v>
      </c>
      <c r="D2" s="16">
        <f>C2-30</f>
        <v>19</v>
      </c>
      <c r="E2" s="6">
        <v>335.9</v>
      </c>
      <c r="F2" s="17">
        <f>D2*E2</f>
        <v>6382.0999999999995</v>
      </c>
    </row>
    <row r="3" spans="1:6" ht="15.75" customHeight="1">
      <c r="A3" s="15">
        <v>43039</v>
      </c>
      <c r="B3" s="22">
        <v>43084</v>
      </c>
      <c r="C3" s="9">
        <f>DAYS360(A3,B3)</f>
        <v>45</v>
      </c>
      <c r="D3" s="16">
        <f>C3-30</f>
        <v>15</v>
      </c>
      <c r="E3" s="7">
        <v>72</v>
      </c>
      <c r="F3" s="17">
        <f>D3*E3</f>
        <v>1080</v>
      </c>
    </row>
    <row r="4" spans="1:6" ht="15.75" customHeight="1">
      <c r="A4" s="15">
        <v>43042</v>
      </c>
      <c r="B4" s="15">
        <v>43084</v>
      </c>
      <c r="C4" s="9">
        <f>DAYS360(A4,B4)</f>
        <v>42</v>
      </c>
      <c r="D4" s="16">
        <f>C4-30</f>
        <v>12</v>
      </c>
      <c r="E4" s="6">
        <v>2477.1999999999998</v>
      </c>
      <c r="F4" s="17">
        <f>D4*E4</f>
        <v>29726.399999999998</v>
      </c>
    </row>
    <row r="5" spans="1:6" ht="15.75" customHeight="1">
      <c r="A5" s="15">
        <v>43043</v>
      </c>
      <c r="B5" s="22">
        <v>43084</v>
      </c>
      <c r="C5" s="9">
        <f>DAYS360(A5,B5)</f>
        <v>41</v>
      </c>
      <c r="D5" s="16">
        <f>C5-30</f>
        <v>11</v>
      </c>
      <c r="E5" s="7">
        <v>900.15</v>
      </c>
      <c r="F5" s="17">
        <f>D5*E5</f>
        <v>9901.65</v>
      </c>
    </row>
    <row r="6" spans="1:6" ht="15.75" customHeight="1">
      <c r="A6" s="15">
        <v>43043</v>
      </c>
      <c r="B6" s="22">
        <v>43084</v>
      </c>
      <c r="C6" s="9">
        <f>DAYS360(A6,B6)</f>
        <v>41</v>
      </c>
      <c r="D6" s="16">
        <f>C6-30</f>
        <v>11</v>
      </c>
      <c r="E6" s="7">
        <v>900.15</v>
      </c>
      <c r="F6" s="17">
        <f>D6*E6</f>
        <v>9901.65</v>
      </c>
    </row>
    <row r="7" spans="1:6" ht="15.75" customHeight="1">
      <c r="A7" s="15">
        <v>43045</v>
      </c>
      <c r="B7" s="15">
        <v>43081</v>
      </c>
      <c r="C7" s="9">
        <f>DAYS360(A7,B7)</f>
        <v>36</v>
      </c>
      <c r="D7" s="16">
        <f>C7-30</f>
        <v>6</v>
      </c>
      <c r="E7" s="6">
        <v>684</v>
      </c>
      <c r="F7" s="17">
        <f>D7*E7</f>
        <v>4104</v>
      </c>
    </row>
    <row r="8" spans="1:6" ht="15.75" customHeight="1">
      <c r="A8" s="19">
        <v>43055</v>
      </c>
      <c r="B8" s="19">
        <v>43090</v>
      </c>
      <c r="C8" s="9">
        <f>DAYS360(A8,B8)</f>
        <v>35</v>
      </c>
      <c r="D8" s="16">
        <f>C8-30</f>
        <v>5</v>
      </c>
      <c r="E8" s="29">
        <v>677.3</v>
      </c>
      <c r="F8" s="17">
        <f>D8*E8</f>
        <v>3386.5</v>
      </c>
    </row>
    <row r="9" spans="1:6" ht="15.75" customHeight="1">
      <c r="A9" s="10">
        <v>43056</v>
      </c>
      <c r="B9" s="10">
        <v>43084</v>
      </c>
      <c r="C9" s="9">
        <f>DAYS360(A9,B9)</f>
        <v>28</v>
      </c>
      <c r="D9" s="16">
        <f>C9-30</f>
        <v>-2</v>
      </c>
      <c r="E9" s="12">
        <v>133.1</v>
      </c>
      <c r="F9" s="17">
        <f>D9*E9</f>
        <v>-266.2</v>
      </c>
    </row>
    <row r="10" spans="1:6" ht="15.75" customHeight="1">
      <c r="A10" s="10">
        <v>43059</v>
      </c>
      <c r="B10" s="22">
        <v>43084</v>
      </c>
      <c r="C10" s="9">
        <f>DAYS360(A10,B10)</f>
        <v>25</v>
      </c>
      <c r="D10" s="16">
        <f>C10-30</f>
        <v>-5</v>
      </c>
      <c r="E10" s="12">
        <v>544.5</v>
      </c>
      <c r="F10" s="17">
        <f>D10*E10</f>
        <v>-2722.5</v>
      </c>
    </row>
    <row r="11" spans="1:6" ht="15.75" customHeight="1">
      <c r="A11" s="15">
        <v>43059</v>
      </c>
      <c r="B11" s="22">
        <v>43084</v>
      </c>
      <c r="C11" s="9">
        <f>DAYS360(A11,B11)</f>
        <v>25</v>
      </c>
      <c r="D11" s="16">
        <f>C11-30</f>
        <v>-5</v>
      </c>
      <c r="E11" s="7">
        <v>840.95</v>
      </c>
      <c r="F11" s="17">
        <f>D11*E11</f>
        <v>-4204.75</v>
      </c>
    </row>
    <row r="12" spans="1:6" ht="15.75" customHeight="1">
      <c r="A12" s="10">
        <v>43060</v>
      </c>
      <c r="B12" s="22">
        <v>43084</v>
      </c>
      <c r="C12" s="9">
        <f>DAYS360(A12,B12)</f>
        <v>24</v>
      </c>
      <c r="D12" s="16">
        <f>C12-30</f>
        <v>-6</v>
      </c>
      <c r="E12" s="21">
        <v>544.5</v>
      </c>
      <c r="F12" s="17">
        <f>D12*E12</f>
        <v>-3267</v>
      </c>
    </row>
    <row r="13" spans="1:6" ht="15.75" customHeight="1">
      <c r="A13" s="15">
        <v>43061</v>
      </c>
      <c r="B13" s="22">
        <v>43084</v>
      </c>
      <c r="C13" s="9">
        <f>DAYS360(A13,B13)</f>
        <v>23</v>
      </c>
      <c r="D13" s="16">
        <f>C13-30</f>
        <v>-7</v>
      </c>
      <c r="E13" s="6">
        <v>2120</v>
      </c>
      <c r="F13" s="17">
        <f>D13*E13</f>
        <v>-14840</v>
      </c>
    </row>
    <row r="14" spans="1:6" ht="15.75" customHeight="1">
      <c r="A14" s="10">
        <v>43061</v>
      </c>
      <c r="B14" s="22">
        <v>43084</v>
      </c>
      <c r="C14" s="9">
        <f>DAYS360(A14,B14)</f>
        <v>23</v>
      </c>
      <c r="D14" s="16">
        <f>C14-30</f>
        <v>-7</v>
      </c>
      <c r="E14" s="21">
        <v>200</v>
      </c>
      <c r="F14" s="17">
        <f>D14*E14</f>
        <v>-1400</v>
      </c>
    </row>
    <row r="15" spans="1:6" ht="15.75" customHeight="1">
      <c r="A15" s="19">
        <v>43062</v>
      </c>
      <c r="B15" s="19">
        <v>43090</v>
      </c>
      <c r="C15" s="9">
        <f>DAYS360(A15,B15)</f>
        <v>28</v>
      </c>
      <c r="D15" s="16">
        <f>C15-30</f>
        <v>-2</v>
      </c>
      <c r="E15" s="29">
        <v>270.60000000000002</v>
      </c>
      <c r="F15" s="17">
        <f>D15*E15</f>
        <v>-541.20000000000005</v>
      </c>
    </row>
    <row r="16" spans="1:6" ht="15.75" customHeight="1">
      <c r="A16" s="19">
        <v>43062</v>
      </c>
      <c r="B16" s="19">
        <v>43090</v>
      </c>
      <c r="C16" s="9">
        <f>DAYS360(A16,B16)</f>
        <v>28</v>
      </c>
      <c r="D16" s="16">
        <f>C16-30</f>
        <v>-2</v>
      </c>
      <c r="E16" s="29">
        <v>296.8</v>
      </c>
      <c r="F16" s="17">
        <f>D16*E16</f>
        <v>-593.6</v>
      </c>
    </row>
    <row r="17" spans="1:6" ht="15.75" customHeight="1">
      <c r="A17" s="19">
        <v>43063</v>
      </c>
      <c r="B17" s="19">
        <v>43090</v>
      </c>
      <c r="C17" s="9">
        <f>DAYS360(A17,B17)</f>
        <v>27</v>
      </c>
      <c r="D17" s="16">
        <f>C17-30</f>
        <v>-3</v>
      </c>
      <c r="E17" s="29">
        <v>233.71</v>
      </c>
      <c r="F17" s="17">
        <f>D17*E17</f>
        <v>-701.13</v>
      </c>
    </row>
    <row r="18" spans="1:6" ht="15.75" customHeight="1">
      <c r="A18" s="19">
        <v>43066</v>
      </c>
      <c r="B18" s="19">
        <v>43090</v>
      </c>
      <c r="C18" s="9">
        <f>DAYS360(A18,B18)</f>
        <v>24</v>
      </c>
      <c r="D18" s="16">
        <f>C18-30</f>
        <v>-6</v>
      </c>
      <c r="E18" s="29">
        <v>363</v>
      </c>
      <c r="F18" s="17">
        <f>D18*E18</f>
        <v>-2178</v>
      </c>
    </row>
    <row r="19" spans="1:6" ht="15.75" customHeight="1">
      <c r="A19" s="10">
        <v>43066</v>
      </c>
      <c r="B19" s="19">
        <v>43090</v>
      </c>
      <c r="C19" s="9">
        <f>DAYS360(A19,B19)</f>
        <v>24</v>
      </c>
      <c r="D19" s="16">
        <f>C19-30</f>
        <v>-6</v>
      </c>
      <c r="E19" s="28">
        <v>424</v>
      </c>
      <c r="F19" s="17">
        <f>D19*E19</f>
        <v>-2544</v>
      </c>
    </row>
    <row r="20" spans="1:6" ht="15.75" customHeight="1">
      <c r="A20" s="10">
        <v>43066</v>
      </c>
      <c r="B20" s="19">
        <v>43101</v>
      </c>
      <c r="C20" s="9">
        <f>DAYS360(A20,B20)</f>
        <v>34</v>
      </c>
      <c r="D20" s="16">
        <f>C20-30</f>
        <v>4</v>
      </c>
      <c r="E20" s="28">
        <v>788.21</v>
      </c>
      <c r="F20" s="17">
        <f>D20*E20</f>
        <v>3152.84</v>
      </c>
    </row>
    <row r="21" spans="1:6" ht="15.75" customHeight="1">
      <c r="A21" s="10">
        <v>43067</v>
      </c>
      <c r="B21" s="22">
        <v>43084</v>
      </c>
      <c r="C21" s="9">
        <f>DAYS360(A21,B21)</f>
        <v>17</v>
      </c>
      <c r="D21" s="16">
        <f>C21-30</f>
        <v>-13</v>
      </c>
      <c r="E21" s="21">
        <v>159</v>
      </c>
      <c r="F21" s="17">
        <f>D21*E21</f>
        <v>-2067</v>
      </c>
    </row>
    <row r="22" spans="1:6" ht="15.75" customHeight="1">
      <c r="A22" s="15">
        <v>43069</v>
      </c>
      <c r="B22" s="22">
        <v>43084</v>
      </c>
      <c r="C22" s="9">
        <f>DAYS360(A22,B22)</f>
        <v>15</v>
      </c>
      <c r="D22" s="16">
        <f>C22-30</f>
        <v>-15</v>
      </c>
      <c r="E22" s="6">
        <v>4537.5</v>
      </c>
      <c r="F22" s="17">
        <f>D22*E22</f>
        <v>-68062.5</v>
      </c>
    </row>
    <row r="23" spans="1:6" ht="15.75" customHeight="1">
      <c r="A23" s="15">
        <v>43069</v>
      </c>
      <c r="B23" s="22">
        <v>43084</v>
      </c>
      <c r="C23" s="9">
        <f>DAYS360(A23,B23)</f>
        <v>15</v>
      </c>
      <c r="D23" s="16">
        <f>C23-30</f>
        <v>-15</v>
      </c>
      <c r="E23" s="7">
        <v>467.67</v>
      </c>
      <c r="F23" s="17">
        <f>D23*E23</f>
        <v>-7015.05</v>
      </c>
    </row>
    <row r="24" spans="1:6" ht="15.75" customHeight="1">
      <c r="A24" s="15">
        <v>43069</v>
      </c>
      <c r="B24" s="22">
        <v>43084</v>
      </c>
      <c r="C24" s="9">
        <f>DAYS360(A24,B24)</f>
        <v>15</v>
      </c>
      <c r="D24" s="16">
        <f>C24-30</f>
        <v>-15</v>
      </c>
      <c r="E24" s="7">
        <v>629.20000000000005</v>
      </c>
      <c r="F24" s="17">
        <f>D24*E24</f>
        <v>-9438</v>
      </c>
    </row>
    <row r="25" spans="1:6" ht="15.75" customHeight="1">
      <c r="A25" s="15">
        <v>43069</v>
      </c>
      <c r="B25" s="22">
        <v>43084</v>
      </c>
      <c r="C25" s="9">
        <f>DAYS360(A25,B25)</f>
        <v>15</v>
      </c>
      <c r="D25" s="16">
        <f>C25-30</f>
        <v>-15</v>
      </c>
      <c r="E25" s="7">
        <v>302.5</v>
      </c>
      <c r="F25" s="17">
        <f>D25*E25</f>
        <v>-4537.5</v>
      </c>
    </row>
    <row r="26" spans="1:6" ht="15.75" customHeight="1">
      <c r="A26" s="15">
        <v>43069</v>
      </c>
      <c r="B26" s="22">
        <v>43084</v>
      </c>
      <c r="C26" s="9">
        <f>DAYS360(A26,B26)</f>
        <v>15</v>
      </c>
      <c r="D26" s="16">
        <f>C26-30</f>
        <v>-15</v>
      </c>
      <c r="E26" s="7">
        <v>926.32</v>
      </c>
      <c r="F26" s="17">
        <f>D26*E26</f>
        <v>-13894.800000000001</v>
      </c>
    </row>
    <row r="27" spans="1:6" ht="15.75" customHeight="1">
      <c r="A27" s="15">
        <v>43069</v>
      </c>
      <c r="B27" s="22">
        <v>43084</v>
      </c>
      <c r="C27" s="9">
        <f>DAYS360(A27,B27)</f>
        <v>15</v>
      </c>
      <c r="D27" s="16">
        <f>C27-30</f>
        <v>-15</v>
      </c>
      <c r="E27" s="7">
        <v>926.32</v>
      </c>
      <c r="F27" s="17">
        <f>D27*E27</f>
        <v>-13894.800000000001</v>
      </c>
    </row>
    <row r="28" spans="1:6" ht="15.75" customHeight="1">
      <c r="A28" s="19">
        <v>43069</v>
      </c>
      <c r="B28" s="22">
        <v>43084</v>
      </c>
      <c r="C28" s="9">
        <f>DAYS360(A28,B28)</f>
        <v>15</v>
      </c>
      <c r="D28" s="16">
        <f>C28-30</f>
        <v>-15</v>
      </c>
      <c r="E28" s="20">
        <v>344.1</v>
      </c>
      <c r="F28" s="17">
        <f>D28*E28</f>
        <v>-5161.5</v>
      </c>
    </row>
    <row r="29" spans="1:6" ht="15.75" customHeight="1">
      <c r="A29" s="19">
        <v>43069</v>
      </c>
      <c r="B29" s="22">
        <v>43084</v>
      </c>
      <c r="C29" s="9">
        <f>DAYS360(A29,B29)</f>
        <v>15</v>
      </c>
      <c r="D29" s="16">
        <f>C29-30</f>
        <v>-15</v>
      </c>
      <c r="E29" s="20">
        <v>344.1</v>
      </c>
      <c r="F29" s="17">
        <f>D29*E29</f>
        <v>-5161.5</v>
      </c>
    </row>
    <row r="30" spans="1:6" ht="15.75" customHeight="1">
      <c r="A30" s="19">
        <v>43069</v>
      </c>
      <c r="B30" s="19">
        <v>43084</v>
      </c>
      <c r="C30" s="9">
        <f>DAYS360(A30,B30)</f>
        <v>15</v>
      </c>
      <c r="D30" s="16">
        <f>C30-30</f>
        <v>-15</v>
      </c>
      <c r="E30" s="20">
        <v>605</v>
      </c>
      <c r="F30" s="17">
        <f>D30*E30</f>
        <v>-9075</v>
      </c>
    </row>
    <row r="31" spans="1:6" ht="15.75" customHeight="1">
      <c r="A31" s="19">
        <v>43069</v>
      </c>
      <c r="B31" s="22">
        <v>43084</v>
      </c>
      <c r="C31" s="9">
        <f>DAYS360(A31,B31)</f>
        <v>15</v>
      </c>
      <c r="D31" s="16">
        <f>C31-30</f>
        <v>-15</v>
      </c>
      <c r="E31" s="20">
        <v>196.02</v>
      </c>
      <c r="F31" s="17">
        <f>D31*E31</f>
        <v>-2940.3</v>
      </c>
    </row>
    <row r="32" spans="1:6" ht="15.75" customHeight="1">
      <c r="A32" s="19">
        <v>43069</v>
      </c>
      <c r="B32" s="22">
        <v>43084</v>
      </c>
      <c r="C32" s="9">
        <f>DAYS360(A32,B32)</f>
        <v>15</v>
      </c>
      <c r="D32" s="16">
        <f>C32-30</f>
        <v>-15</v>
      </c>
      <c r="E32" s="20">
        <v>574.75</v>
      </c>
      <c r="F32" s="17">
        <f>D32*E32</f>
        <v>-8621.25</v>
      </c>
    </row>
    <row r="33" spans="1:6" ht="15.75" customHeight="1">
      <c r="A33" s="19">
        <v>43069</v>
      </c>
      <c r="B33" s="22">
        <v>43084</v>
      </c>
      <c r="C33" s="9">
        <f>DAYS360(A33,B33)</f>
        <v>15</v>
      </c>
      <c r="D33" s="16">
        <f>C33-30</f>
        <v>-15</v>
      </c>
      <c r="E33" s="20">
        <v>2167.92</v>
      </c>
      <c r="F33" s="17">
        <f>D33*E33</f>
        <v>-32518.800000000003</v>
      </c>
    </row>
    <row r="34" spans="1:6" ht="15.75" customHeight="1">
      <c r="A34" s="10">
        <v>43069</v>
      </c>
      <c r="B34" s="22">
        <v>43084</v>
      </c>
      <c r="C34" s="9">
        <f>DAYS360(A34,B34)</f>
        <v>15</v>
      </c>
      <c r="D34" s="16">
        <f>C34-30</f>
        <v>-15</v>
      </c>
      <c r="E34" s="21">
        <v>913.79</v>
      </c>
      <c r="F34" s="17">
        <f>D34*E34</f>
        <v>-13706.849999999999</v>
      </c>
    </row>
    <row r="35" spans="1:6" ht="15.75" customHeight="1">
      <c r="A35" s="10">
        <v>43069</v>
      </c>
      <c r="B35" s="10">
        <v>43076</v>
      </c>
      <c r="C35" s="9">
        <f>DAYS360(A35,B35)</f>
        <v>7</v>
      </c>
      <c r="D35" s="16">
        <f>C35-30</f>
        <v>-23</v>
      </c>
      <c r="E35" s="21">
        <v>55.18</v>
      </c>
      <c r="F35" s="17">
        <f>D35*E35</f>
        <v>-1269.1400000000001</v>
      </c>
    </row>
    <row r="36" spans="1:6" ht="15.75" customHeight="1">
      <c r="A36" s="15">
        <v>43070</v>
      </c>
      <c r="B36" s="22">
        <v>43084</v>
      </c>
      <c r="C36" s="9">
        <f>DAYS360(A36,B36)</f>
        <v>14</v>
      </c>
      <c r="D36" s="16">
        <f>C36-30</f>
        <v>-16</v>
      </c>
      <c r="E36" s="6">
        <v>254</v>
      </c>
      <c r="F36" s="17">
        <f>D36*E36</f>
        <v>-4064</v>
      </c>
    </row>
    <row r="37" spans="1:6" ht="15.75" customHeight="1">
      <c r="A37" s="10">
        <v>43070</v>
      </c>
      <c r="B37" s="22">
        <v>43084</v>
      </c>
      <c r="C37" s="9">
        <f>DAYS360(A37,B37)</f>
        <v>14</v>
      </c>
      <c r="D37" s="16">
        <f>C37-30</f>
        <v>-16</v>
      </c>
      <c r="E37" s="21">
        <v>605</v>
      </c>
      <c r="F37" s="17">
        <f>D37*E37</f>
        <v>-9680</v>
      </c>
    </row>
    <row r="38" spans="1:6" ht="15.75" customHeight="1">
      <c r="A38" s="10">
        <v>43070</v>
      </c>
      <c r="B38" s="22">
        <v>43084</v>
      </c>
      <c r="C38" s="9">
        <f>DAYS360(A38,B38)</f>
        <v>14</v>
      </c>
      <c r="D38" s="16">
        <f>C38-30</f>
        <v>-16</v>
      </c>
      <c r="E38" s="21">
        <v>893.97</v>
      </c>
      <c r="F38" s="17">
        <f>D38*E38</f>
        <v>-14303.52</v>
      </c>
    </row>
    <row r="39" spans="1:6" ht="15.75" customHeight="1">
      <c r="A39" s="10">
        <v>43070</v>
      </c>
      <c r="B39" s="22">
        <v>43084</v>
      </c>
      <c r="C39" s="9">
        <f>DAYS360(A39,B39)</f>
        <v>14</v>
      </c>
      <c r="D39" s="16">
        <f>C39-30</f>
        <v>-16</v>
      </c>
      <c r="E39" s="21">
        <v>411.4</v>
      </c>
      <c r="F39" s="17">
        <f>D39*E39</f>
        <v>-6582.4</v>
      </c>
    </row>
    <row r="40" spans="1:6" ht="15.75" customHeight="1">
      <c r="A40" s="10">
        <v>43070</v>
      </c>
      <c r="B40" s="10">
        <v>43081</v>
      </c>
      <c r="C40" s="9">
        <f>DAYS360(A40,B40)</f>
        <v>11</v>
      </c>
      <c r="D40" s="16">
        <f>C40-30</f>
        <v>-19</v>
      </c>
      <c r="E40" s="21">
        <v>253.79</v>
      </c>
      <c r="F40" s="17">
        <f>D40*E40</f>
        <v>-4822.01</v>
      </c>
    </row>
    <row r="41" spans="1:6" ht="15.75" customHeight="1">
      <c r="A41" s="10">
        <v>43070</v>
      </c>
      <c r="B41" s="10">
        <v>43073</v>
      </c>
      <c r="C41" s="9">
        <f>DAYS360(A41,B41)</f>
        <v>3</v>
      </c>
      <c r="D41" s="16">
        <f>C41-30</f>
        <v>-27</v>
      </c>
      <c r="E41" s="21">
        <v>76.010000000000005</v>
      </c>
      <c r="F41" s="17">
        <f>D41*E41</f>
        <v>-2052.27</v>
      </c>
    </row>
    <row r="42" spans="1:6" ht="15.75" customHeight="1">
      <c r="A42" s="10">
        <v>43070</v>
      </c>
      <c r="B42" s="10">
        <v>43070</v>
      </c>
      <c r="C42" s="9">
        <f>DAYS360(A42,B42)</f>
        <v>0</v>
      </c>
      <c r="D42" s="16">
        <f>C42-30</f>
        <v>-30</v>
      </c>
      <c r="E42" s="21">
        <v>382.94</v>
      </c>
      <c r="F42" s="17">
        <f>D42*E42</f>
        <v>-11488.2</v>
      </c>
    </row>
    <row r="43" spans="1:6" ht="15.75" customHeight="1">
      <c r="A43" s="19">
        <v>43070</v>
      </c>
      <c r="B43" s="19">
        <v>43090</v>
      </c>
      <c r="C43" s="9">
        <f>DAYS360(A43,B43)</f>
        <v>20</v>
      </c>
      <c r="D43" s="16">
        <f>C43-30</f>
        <v>-10</v>
      </c>
      <c r="E43" s="29">
        <v>318</v>
      </c>
      <c r="F43" s="17">
        <f>D43*E43</f>
        <v>-3180</v>
      </c>
    </row>
    <row r="44" spans="1:6" ht="15.75" customHeight="1">
      <c r="A44" s="19">
        <v>43070</v>
      </c>
      <c r="B44" s="19">
        <v>43090</v>
      </c>
      <c r="C44" s="9">
        <f>DAYS360(A44,B44)</f>
        <v>20</v>
      </c>
      <c r="D44" s="16">
        <f>C44-30</f>
        <v>-10</v>
      </c>
      <c r="E44" s="29">
        <v>155</v>
      </c>
      <c r="F44" s="17">
        <f>D44*E44</f>
        <v>-1550</v>
      </c>
    </row>
    <row r="45" spans="1:6" ht="15.75" customHeight="1">
      <c r="A45" s="19">
        <v>43070</v>
      </c>
      <c r="B45" s="19">
        <v>43090</v>
      </c>
      <c r="C45" s="9">
        <f>DAYS360(A45,B45)</f>
        <v>20</v>
      </c>
      <c r="D45" s="16">
        <f>C45-30</f>
        <v>-10</v>
      </c>
      <c r="E45" s="29">
        <v>17500</v>
      </c>
      <c r="F45" s="17">
        <f>D45*E45</f>
        <v>-175000</v>
      </c>
    </row>
    <row r="46" spans="1:6" ht="15.75" customHeight="1">
      <c r="A46" s="19">
        <v>43070</v>
      </c>
      <c r="B46" s="19">
        <v>43090</v>
      </c>
      <c r="C46" s="9">
        <f>DAYS360(A46,B46)</f>
        <v>20</v>
      </c>
      <c r="D46" s="16">
        <f>C46-30</f>
        <v>-10</v>
      </c>
      <c r="E46" s="29">
        <v>550</v>
      </c>
      <c r="F46" s="17">
        <f>D46*E46</f>
        <v>-5500</v>
      </c>
    </row>
    <row r="47" spans="1:6" ht="15.75" customHeight="1">
      <c r="A47" s="19">
        <v>43070</v>
      </c>
      <c r="B47" s="19">
        <v>43090</v>
      </c>
      <c r="C47" s="9">
        <f>DAYS360(A47,B47)</f>
        <v>20</v>
      </c>
      <c r="D47" s="16">
        <f>C47-30</f>
        <v>-10</v>
      </c>
      <c r="E47" s="29">
        <v>1420</v>
      </c>
      <c r="F47" s="17">
        <f>D47*E47</f>
        <v>-14200</v>
      </c>
    </row>
    <row r="48" spans="1:6" ht="15.75" customHeight="1">
      <c r="A48" s="19">
        <v>43070</v>
      </c>
      <c r="B48" s="19">
        <v>43090</v>
      </c>
      <c r="C48" s="9">
        <f>DAYS360(A48,B48)</f>
        <v>20</v>
      </c>
      <c r="D48" s="16">
        <f>C48-30</f>
        <v>-10</v>
      </c>
      <c r="E48" s="29">
        <v>1420</v>
      </c>
      <c r="F48" s="17">
        <f>D48*E48</f>
        <v>-14200</v>
      </c>
    </row>
    <row r="49" spans="1:6" ht="15.75" customHeight="1">
      <c r="A49" s="19">
        <v>43070</v>
      </c>
      <c r="B49" s="10">
        <v>43096</v>
      </c>
      <c r="C49" s="9">
        <f>DAYS360(A49,B49)</f>
        <v>26</v>
      </c>
      <c r="D49" s="16">
        <f>C49-30</f>
        <v>-4</v>
      </c>
      <c r="E49" s="20">
        <v>1210</v>
      </c>
      <c r="F49" s="17">
        <f>D49*E49</f>
        <v>-4840</v>
      </c>
    </row>
    <row r="50" spans="1:6" ht="15.75" customHeight="1">
      <c r="A50" s="10">
        <v>43070</v>
      </c>
      <c r="B50" s="10">
        <v>43096</v>
      </c>
      <c r="C50" s="9">
        <f>DAYS360(A50,B50)</f>
        <v>26</v>
      </c>
      <c r="D50" s="16">
        <f>C50-30</f>
        <v>-4</v>
      </c>
      <c r="E50" s="12">
        <v>2274.8000000000002</v>
      </c>
      <c r="F50" s="17">
        <f>D50*E50</f>
        <v>-9099.2000000000007</v>
      </c>
    </row>
    <row r="51" spans="1:6" ht="15.75" customHeight="1">
      <c r="A51" s="10">
        <v>43070</v>
      </c>
      <c r="B51" s="10">
        <v>43105</v>
      </c>
      <c r="C51" s="9">
        <f>DAYS360(A51,B51)</f>
        <v>34</v>
      </c>
      <c r="D51" s="16">
        <f>C51-30</f>
        <v>4</v>
      </c>
      <c r="E51" s="12">
        <v>1218.25</v>
      </c>
      <c r="F51" s="17">
        <f>D51*E51</f>
        <v>4873</v>
      </c>
    </row>
    <row r="52" spans="1:6" ht="15.75" customHeight="1">
      <c r="A52" s="15">
        <v>43072</v>
      </c>
      <c r="B52" s="22">
        <v>43084</v>
      </c>
      <c r="C52" s="9">
        <f>DAYS360(A52,B52)</f>
        <v>12</v>
      </c>
      <c r="D52" s="16">
        <f>C52-30</f>
        <v>-18</v>
      </c>
      <c r="E52" s="7">
        <v>907.5</v>
      </c>
      <c r="F52" s="17">
        <f>D52*E52</f>
        <v>-16335</v>
      </c>
    </row>
    <row r="53" spans="1:6" ht="15.75" customHeight="1">
      <c r="A53" s="15">
        <v>43073</v>
      </c>
      <c r="B53" s="15">
        <v>43084</v>
      </c>
      <c r="C53" s="9">
        <f>DAYS360(A53,B53)</f>
        <v>11</v>
      </c>
      <c r="D53" s="16">
        <f>C53-30</f>
        <v>-19</v>
      </c>
      <c r="E53" s="6">
        <v>363</v>
      </c>
      <c r="F53" s="17">
        <f>D53*E53</f>
        <v>-6897</v>
      </c>
    </row>
    <row r="54" spans="1:6" ht="15.75" customHeight="1">
      <c r="A54" s="15">
        <v>43073</v>
      </c>
      <c r="B54" s="22">
        <v>43084</v>
      </c>
      <c r="C54" s="9">
        <f>DAYS360(A54,B54)</f>
        <v>11</v>
      </c>
      <c r="D54" s="16">
        <f>C54-30</f>
        <v>-19</v>
      </c>
      <c r="E54" s="6">
        <v>48</v>
      </c>
      <c r="F54" s="17">
        <f>D54*E54</f>
        <v>-912</v>
      </c>
    </row>
    <row r="55" spans="1:6" ht="15.75" customHeight="1">
      <c r="A55" s="15">
        <v>43073</v>
      </c>
      <c r="B55" s="15">
        <v>43084</v>
      </c>
      <c r="C55" s="9">
        <f>DAYS360(A55,B55)</f>
        <v>11</v>
      </c>
      <c r="D55" s="16">
        <f>C55-30</f>
        <v>-19</v>
      </c>
      <c r="E55" s="7">
        <v>33</v>
      </c>
      <c r="F55" s="17">
        <f>D55*E55</f>
        <v>-627</v>
      </c>
    </row>
    <row r="56" spans="1:6" ht="15.75" customHeight="1">
      <c r="A56" s="19">
        <v>43073</v>
      </c>
      <c r="B56" s="22">
        <v>43084</v>
      </c>
      <c r="C56" s="9">
        <f>DAYS360(A56,B56)</f>
        <v>11</v>
      </c>
      <c r="D56" s="16">
        <f>C56-30</f>
        <v>-19</v>
      </c>
      <c r="E56" s="20">
        <v>197.9</v>
      </c>
      <c r="F56" s="17">
        <f>D56*E56</f>
        <v>-3760.1</v>
      </c>
    </row>
    <row r="57" spans="1:6" ht="15.75" customHeight="1">
      <c r="A57" s="19">
        <v>43073</v>
      </c>
      <c r="B57" s="22">
        <v>43084</v>
      </c>
      <c r="C57" s="9">
        <f>DAYS360(A57,B57)</f>
        <v>11</v>
      </c>
      <c r="D57" s="16">
        <f>C57-30</f>
        <v>-19</v>
      </c>
      <c r="E57" s="20">
        <v>545.95000000000005</v>
      </c>
      <c r="F57" s="17">
        <f>D57*E57</f>
        <v>-10373.050000000001</v>
      </c>
    </row>
    <row r="58" spans="1:6" ht="15.75" customHeight="1">
      <c r="A58" s="22">
        <v>43073</v>
      </c>
      <c r="B58" s="10">
        <v>43073</v>
      </c>
      <c r="C58" s="9">
        <f>DAYS360(A58,B58)</f>
        <v>0</v>
      </c>
      <c r="D58" s="16">
        <f>C58-30</f>
        <v>-30</v>
      </c>
      <c r="E58" s="23">
        <v>76.010000000000005</v>
      </c>
      <c r="F58" s="17">
        <f>D58*E58</f>
        <v>-2280.3000000000002</v>
      </c>
    </row>
    <row r="59" spans="1:6" ht="15.75" customHeight="1">
      <c r="A59" s="10">
        <v>43073</v>
      </c>
      <c r="B59" s="19">
        <v>43090</v>
      </c>
      <c r="C59" s="9">
        <f>DAYS360(A59,B59)</f>
        <v>17</v>
      </c>
      <c r="D59" s="16">
        <f>C59-30</f>
        <v>-13</v>
      </c>
      <c r="E59" s="28">
        <v>544.5</v>
      </c>
      <c r="F59" s="17">
        <f>D59*E59</f>
        <v>-7078.5</v>
      </c>
    </row>
    <row r="60" spans="1:6" ht="15.75" customHeight="1">
      <c r="A60" s="15">
        <v>43074</v>
      </c>
      <c r="B60" s="22">
        <v>43084</v>
      </c>
      <c r="C60" s="9">
        <f>DAYS360(A60,B60)</f>
        <v>10</v>
      </c>
      <c r="D60" s="16">
        <f>C60-30</f>
        <v>-20</v>
      </c>
      <c r="E60" s="7">
        <v>2214.3000000000002</v>
      </c>
      <c r="F60" s="17">
        <f>D60*E60</f>
        <v>-44286</v>
      </c>
    </row>
    <row r="61" spans="1:6" ht="15.75" customHeight="1">
      <c r="A61" s="10">
        <v>43074</v>
      </c>
      <c r="B61" s="10">
        <v>43074</v>
      </c>
      <c r="C61" s="9">
        <f>DAYS360(A61,B61)</f>
        <v>0</v>
      </c>
      <c r="D61" s="16">
        <f>C61-30</f>
        <v>-30</v>
      </c>
      <c r="E61" s="21">
        <v>1218.53</v>
      </c>
      <c r="F61" s="17">
        <f>D61*E61</f>
        <v>-36555.9</v>
      </c>
    </row>
    <row r="62" spans="1:6" ht="15.75" customHeight="1">
      <c r="A62" s="15">
        <v>43078</v>
      </c>
      <c r="B62" s="22">
        <v>43084</v>
      </c>
      <c r="C62" s="9">
        <f>DAYS360(A62,B62)</f>
        <v>6</v>
      </c>
      <c r="D62" s="16">
        <f>C62-30</f>
        <v>-24</v>
      </c>
      <c r="E62" s="7">
        <v>425.92</v>
      </c>
      <c r="F62" s="17">
        <f>D62*E62</f>
        <v>-10222.08</v>
      </c>
    </row>
    <row r="63" spans="1:6" ht="15.75" customHeight="1">
      <c r="A63" s="15">
        <v>43080</v>
      </c>
      <c r="B63" s="22">
        <v>43084</v>
      </c>
      <c r="C63" s="9">
        <f>DAYS360(A63,B63)</f>
        <v>4</v>
      </c>
      <c r="D63" s="16">
        <f>C63-30</f>
        <v>-26</v>
      </c>
      <c r="E63" s="6">
        <v>5172.75</v>
      </c>
      <c r="F63" s="17">
        <f>D63*E63</f>
        <v>-134491.5</v>
      </c>
    </row>
    <row r="64" spans="1:6" ht="15.75" customHeight="1">
      <c r="A64" s="10">
        <v>43080</v>
      </c>
      <c r="B64" s="19">
        <v>43083</v>
      </c>
      <c r="C64" s="9">
        <f>DAYS360(A64,B64)</f>
        <v>3</v>
      </c>
      <c r="D64" s="16">
        <f>C64-30</f>
        <v>-27</v>
      </c>
      <c r="E64" s="21">
        <v>95.59</v>
      </c>
      <c r="F64" s="17">
        <f>D64*E64</f>
        <v>-2580.9300000000003</v>
      </c>
    </row>
    <row r="65" spans="1:6" ht="15.75" customHeight="1">
      <c r="A65" s="19">
        <v>43080</v>
      </c>
      <c r="B65" s="19">
        <v>43090</v>
      </c>
      <c r="C65" s="9">
        <f>DAYS360(A65,B65)</f>
        <v>10</v>
      </c>
      <c r="D65" s="16">
        <f>C65-30</f>
        <v>-20</v>
      </c>
      <c r="E65" s="29">
        <v>3896.2</v>
      </c>
      <c r="F65" s="17">
        <f>D65*E65</f>
        <v>-77924</v>
      </c>
    </row>
    <row r="66" spans="1:6" ht="15.75" customHeight="1">
      <c r="A66" s="10">
        <v>43080</v>
      </c>
      <c r="B66" s="19">
        <v>43090</v>
      </c>
      <c r="C66" s="9">
        <f>DAYS360(A66,B66)</f>
        <v>10</v>
      </c>
      <c r="D66" s="16">
        <f>C66-30</f>
        <v>-20</v>
      </c>
      <c r="E66" s="28">
        <v>63.6</v>
      </c>
      <c r="F66" s="17">
        <f>D66*E66</f>
        <v>-1272</v>
      </c>
    </row>
    <row r="67" spans="1:6" ht="15.75" customHeight="1">
      <c r="A67" s="10">
        <v>43080</v>
      </c>
      <c r="B67" s="19">
        <v>43090</v>
      </c>
      <c r="C67" s="9">
        <f>DAYS360(A67,B67)</f>
        <v>10</v>
      </c>
      <c r="D67" s="16">
        <f>C67-30</f>
        <v>-20</v>
      </c>
      <c r="E67" s="28">
        <v>340.86</v>
      </c>
      <c r="F67" s="17">
        <f>D67*E67</f>
        <v>-6817.2000000000007</v>
      </c>
    </row>
    <row r="68" spans="1:6" ht="15.75" customHeight="1">
      <c r="A68" s="15">
        <v>43081</v>
      </c>
      <c r="B68" s="22">
        <v>43084</v>
      </c>
      <c r="C68" s="9">
        <f>DAYS360(A68,B68)</f>
        <v>3</v>
      </c>
      <c r="D68" s="16">
        <f>C68-30</f>
        <v>-27</v>
      </c>
      <c r="E68" s="6">
        <v>204</v>
      </c>
      <c r="F68" s="17">
        <f>D68*E68</f>
        <v>-5508</v>
      </c>
    </row>
    <row r="69" spans="1:6" ht="15.75" customHeight="1">
      <c r="A69" s="15">
        <v>43081</v>
      </c>
      <c r="B69" s="22">
        <v>43084</v>
      </c>
      <c r="C69" s="9">
        <f>DAYS360(A69,B69)</f>
        <v>3</v>
      </c>
      <c r="D69" s="16">
        <f>C69-30</f>
        <v>-27</v>
      </c>
      <c r="E69" s="7">
        <v>177.87</v>
      </c>
      <c r="F69" s="17">
        <f>D69*E69</f>
        <v>-4802.49</v>
      </c>
    </row>
    <row r="70" spans="1:6" ht="15.75" customHeight="1">
      <c r="A70" s="15">
        <v>43081</v>
      </c>
      <c r="B70" s="22">
        <v>43084</v>
      </c>
      <c r="C70" s="9">
        <f>DAYS360(A70,B70)</f>
        <v>3</v>
      </c>
      <c r="D70" s="16">
        <f>C70-30</f>
        <v>-27</v>
      </c>
      <c r="E70" s="7">
        <v>750.2</v>
      </c>
      <c r="F70" s="17">
        <f>D70*E70</f>
        <v>-20255.400000000001</v>
      </c>
    </row>
    <row r="71" spans="1:6" ht="15.75" customHeight="1">
      <c r="A71" s="15">
        <v>43081</v>
      </c>
      <c r="B71" s="22">
        <v>43084</v>
      </c>
      <c r="C71" s="9">
        <f>DAYS360(A71,B71)</f>
        <v>3</v>
      </c>
      <c r="D71" s="16">
        <f>C71-30</f>
        <v>-27</v>
      </c>
      <c r="E71" s="7">
        <v>387.2</v>
      </c>
      <c r="F71" s="17">
        <f>D71*E71</f>
        <v>-10454.4</v>
      </c>
    </row>
    <row r="72" spans="1:6" ht="15.75" customHeight="1">
      <c r="A72" s="19">
        <v>43081</v>
      </c>
      <c r="B72" s="10">
        <v>43081</v>
      </c>
      <c r="C72" s="9">
        <f>DAYS360(A72,B72)</f>
        <v>0</v>
      </c>
      <c r="D72" s="16">
        <f>C72-30</f>
        <v>-30</v>
      </c>
      <c r="E72" s="20">
        <v>235.79</v>
      </c>
      <c r="F72" s="17">
        <f>D72*E72</f>
        <v>-7073.7</v>
      </c>
    </row>
    <row r="73" spans="1:6" ht="15.75" customHeight="1">
      <c r="A73" s="19">
        <v>43081</v>
      </c>
      <c r="B73" s="10">
        <v>43096</v>
      </c>
      <c r="C73" s="9">
        <f>DAYS360(A73,B73)</f>
        <v>15</v>
      </c>
      <c r="D73" s="16">
        <f>C73-30</f>
        <v>-15</v>
      </c>
      <c r="E73" s="20">
        <v>414</v>
      </c>
      <c r="F73" s="17">
        <f>D73*E73</f>
        <v>-6210</v>
      </c>
    </row>
    <row r="74" spans="1:6" ht="15.75" customHeight="1">
      <c r="A74" s="19">
        <v>43082</v>
      </c>
      <c r="B74" s="10">
        <v>43082</v>
      </c>
      <c r="C74" s="9">
        <f>DAYS360(A74,B74)</f>
        <v>0</v>
      </c>
      <c r="D74" s="16">
        <f>C74-30</f>
        <v>-30</v>
      </c>
      <c r="E74" s="20">
        <v>843.04</v>
      </c>
      <c r="F74" s="17">
        <f>D74*E74</f>
        <v>-25291.199999999997</v>
      </c>
    </row>
    <row r="75" spans="1:6" ht="15.75" customHeight="1">
      <c r="A75" s="19">
        <v>43082</v>
      </c>
      <c r="B75" s="10">
        <v>43096</v>
      </c>
      <c r="C75" s="9">
        <f>DAYS360(A75,B75)</f>
        <v>14</v>
      </c>
      <c r="D75" s="16">
        <f>C75-30</f>
        <v>-16</v>
      </c>
      <c r="E75" s="20">
        <v>1500</v>
      </c>
      <c r="F75" s="17">
        <f>D75*E75</f>
        <v>-24000</v>
      </c>
    </row>
    <row r="76" spans="1:6" ht="15.75" customHeight="1">
      <c r="A76" s="19">
        <v>43083</v>
      </c>
      <c r="B76" s="10">
        <v>43083</v>
      </c>
      <c r="C76" s="9">
        <f>DAYS360(A76,B76)</f>
        <v>0</v>
      </c>
      <c r="D76" s="16">
        <f>C76-30</f>
        <v>-30</v>
      </c>
      <c r="E76" s="20">
        <v>95.59</v>
      </c>
      <c r="F76" s="17">
        <f>D76*E76</f>
        <v>-2867.7000000000003</v>
      </c>
    </row>
    <row r="77" spans="1:6" ht="15.75" customHeight="1">
      <c r="A77" s="19">
        <v>43083</v>
      </c>
      <c r="B77" s="19">
        <v>43090</v>
      </c>
      <c r="C77" s="9">
        <f>DAYS360(A77,B77)</f>
        <v>7</v>
      </c>
      <c r="D77" s="16">
        <f>C77-30</f>
        <v>-23</v>
      </c>
      <c r="E77" s="29">
        <v>12095.16</v>
      </c>
      <c r="F77" s="17">
        <f>D77*E77</f>
        <v>-278188.68</v>
      </c>
    </row>
    <row r="78" spans="1:6" ht="15.75" customHeight="1">
      <c r="A78" s="19">
        <v>43083</v>
      </c>
      <c r="B78" s="19">
        <v>43090</v>
      </c>
      <c r="C78" s="9">
        <f>DAYS360(A78,B78)</f>
        <v>7</v>
      </c>
      <c r="D78" s="16">
        <f>C78-30</f>
        <v>-23</v>
      </c>
      <c r="E78" s="29">
        <v>210.68</v>
      </c>
      <c r="F78" s="17">
        <f>D78*E78</f>
        <v>-4845.6400000000003</v>
      </c>
    </row>
    <row r="79" spans="1:6" ht="15.75" customHeight="1">
      <c r="A79" s="19">
        <v>43083</v>
      </c>
      <c r="B79" s="19">
        <v>43090</v>
      </c>
      <c r="C79" s="9">
        <f>DAYS360(A79,B79)</f>
        <v>7</v>
      </c>
      <c r="D79" s="16">
        <f>C79-30</f>
        <v>-23</v>
      </c>
      <c r="E79" s="29">
        <v>396.28</v>
      </c>
      <c r="F79" s="17">
        <f>D79*E79</f>
        <v>-9114.4399999999987</v>
      </c>
    </row>
    <row r="80" spans="1:6" ht="15.75" customHeight="1">
      <c r="A80" s="19">
        <v>43083</v>
      </c>
      <c r="B80" s="19">
        <v>43090</v>
      </c>
      <c r="C80" s="9">
        <f>DAYS360(A80,B80)</f>
        <v>7</v>
      </c>
      <c r="D80" s="16">
        <f>C80-30</f>
        <v>-23</v>
      </c>
      <c r="E80" s="29">
        <v>250</v>
      </c>
      <c r="F80" s="17">
        <f>D80*E80</f>
        <v>-5750</v>
      </c>
    </row>
    <row r="81" spans="1:6" ht="15.75" customHeight="1">
      <c r="A81" s="19">
        <v>43084</v>
      </c>
      <c r="B81" s="19">
        <v>43090</v>
      </c>
      <c r="C81" s="9">
        <f>DAYS360(A81,B81)</f>
        <v>6</v>
      </c>
      <c r="D81" s="16">
        <f>C81-30</f>
        <v>-24</v>
      </c>
      <c r="E81" s="29">
        <v>300</v>
      </c>
      <c r="F81" s="17">
        <f>D81*E81</f>
        <v>-7200</v>
      </c>
    </row>
    <row r="82" spans="1:6" ht="15.75" customHeight="1">
      <c r="A82" s="10">
        <v>43084</v>
      </c>
      <c r="B82" s="19">
        <v>43090</v>
      </c>
      <c r="C82" s="9">
        <f>DAYS360(A82,B82)</f>
        <v>6</v>
      </c>
      <c r="D82" s="16">
        <f>C82-30</f>
        <v>-24</v>
      </c>
      <c r="E82" s="28">
        <v>208.6</v>
      </c>
      <c r="F82" s="17">
        <f>D82*E82</f>
        <v>-5006.3999999999996</v>
      </c>
    </row>
    <row r="83" spans="1:6" ht="15.75" customHeight="1">
      <c r="A83" s="10">
        <v>43084</v>
      </c>
      <c r="B83" s="19">
        <v>43090</v>
      </c>
      <c r="C83" s="9">
        <f>DAYS360(A83,B83)</f>
        <v>6</v>
      </c>
      <c r="D83" s="16">
        <f>C83-30</f>
        <v>-24</v>
      </c>
      <c r="E83" s="28">
        <v>100000</v>
      </c>
      <c r="F83" s="17">
        <f>D83*E83</f>
        <v>-2400000</v>
      </c>
    </row>
    <row r="84" spans="1:6" ht="15.75" customHeight="1">
      <c r="A84" s="19">
        <v>43084</v>
      </c>
      <c r="B84" s="19">
        <v>43090</v>
      </c>
      <c r="C84" s="9">
        <f>DAYS360(A84,B84)</f>
        <v>6</v>
      </c>
      <c r="D84" s="16">
        <f>C84-30</f>
        <v>-24</v>
      </c>
      <c r="E84" s="29">
        <v>107.8</v>
      </c>
      <c r="F84" s="17">
        <f>D84*E84</f>
        <v>-2587.1999999999998</v>
      </c>
    </row>
    <row r="85" spans="1:6" ht="15.75" customHeight="1">
      <c r="A85" s="19">
        <v>43084</v>
      </c>
      <c r="B85" s="19">
        <v>43090</v>
      </c>
      <c r="C85" s="9">
        <f>DAYS360(A85,B85)</f>
        <v>6</v>
      </c>
      <c r="D85" s="16">
        <f>C85-30</f>
        <v>-24</v>
      </c>
      <c r="E85" s="29">
        <v>302.5</v>
      </c>
      <c r="F85" s="17">
        <f>D85*E85</f>
        <v>-7260</v>
      </c>
    </row>
    <row r="86" spans="1:6" ht="15.75" customHeight="1">
      <c r="A86" s="19">
        <v>43088</v>
      </c>
      <c r="B86" s="10">
        <v>43088</v>
      </c>
      <c r="C86" s="9">
        <f>DAYS360(A86,B86)</f>
        <v>0</v>
      </c>
      <c r="D86" s="16">
        <f>C86-30</f>
        <v>-30</v>
      </c>
      <c r="E86" s="20">
        <v>30.25</v>
      </c>
      <c r="F86" s="17">
        <f>D86*E86</f>
        <v>-907.5</v>
      </c>
    </row>
    <row r="87" spans="1:6" ht="15.75" customHeight="1">
      <c r="A87" s="19">
        <v>43088</v>
      </c>
      <c r="B87" s="10">
        <v>43088</v>
      </c>
      <c r="C87" s="9">
        <f>DAYS360(A87,B87)</f>
        <v>0</v>
      </c>
      <c r="D87" s="16">
        <f>C87-30</f>
        <v>-30</v>
      </c>
      <c r="E87" s="20">
        <v>594.4</v>
      </c>
      <c r="F87" s="17">
        <f>D87*E87</f>
        <v>-17832</v>
      </c>
    </row>
    <row r="88" spans="1:6" ht="15.75" customHeight="1">
      <c r="A88" s="19">
        <v>43089</v>
      </c>
      <c r="B88" s="10">
        <v>43089</v>
      </c>
      <c r="C88" s="9">
        <f>DAYS360(A88,B88)</f>
        <v>0</v>
      </c>
      <c r="D88" s="16">
        <f>C88-30</f>
        <v>-30</v>
      </c>
      <c r="E88" s="20">
        <v>90.75</v>
      </c>
      <c r="F88" s="17">
        <f>D88*E88</f>
        <v>-2722.5</v>
      </c>
    </row>
    <row r="89" spans="1:6" ht="15.75" customHeight="1">
      <c r="A89" s="19">
        <v>43089</v>
      </c>
      <c r="B89" s="19">
        <v>43089</v>
      </c>
      <c r="C89" s="9">
        <f>DAYS360(A89,B89)</f>
        <v>0</v>
      </c>
      <c r="D89" s="16">
        <f>C89-30</f>
        <v>-30</v>
      </c>
      <c r="E89" s="20">
        <v>6.04</v>
      </c>
      <c r="F89" s="17">
        <f>D89*E89</f>
        <v>-181.2</v>
      </c>
    </row>
    <row r="90" spans="1:6" ht="15.75" customHeight="1">
      <c r="A90" s="10">
        <v>43089</v>
      </c>
      <c r="B90" s="10">
        <v>43089</v>
      </c>
      <c r="C90" s="9">
        <f>DAYS360(A90,B90)</f>
        <v>0</v>
      </c>
      <c r="D90" s="16">
        <f>C90-30</f>
        <v>-30</v>
      </c>
      <c r="E90" s="21">
        <v>267.39</v>
      </c>
      <c r="F90" s="17">
        <f>D90*E90</f>
        <v>-8021.7</v>
      </c>
    </row>
    <row r="91" spans="1:6" ht="15.75" customHeight="1">
      <c r="A91" s="19">
        <v>43089</v>
      </c>
      <c r="B91" s="19">
        <v>43089</v>
      </c>
      <c r="C91" s="9">
        <f>DAYS360(A91,B91)</f>
        <v>0</v>
      </c>
      <c r="D91" s="16">
        <f>C91-30</f>
        <v>-30</v>
      </c>
      <c r="E91" s="20">
        <v>689.7</v>
      </c>
      <c r="F91" s="17">
        <f>D91*E91</f>
        <v>-20691</v>
      </c>
    </row>
    <row r="92" spans="1:6" ht="15.75" customHeight="1">
      <c r="A92" s="19">
        <v>43090</v>
      </c>
      <c r="B92" s="19">
        <v>43090</v>
      </c>
      <c r="C92" s="9">
        <f>DAYS360(A92,B92)</f>
        <v>0</v>
      </c>
      <c r="D92" s="16">
        <f>C92-30</f>
        <v>-30</v>
      </c>
      <c r="E92" s="29">
        <v>18572</v>
      </c>
      <c r="F92" s="17">
        <f>D92*E92</f>
        <v>-557160</v>
      </c>
    </row>
    <row r="93" spans="1:6" ht="15.75" customHeight="1">
      <c r="A93" s="19">
        <v>43090</v>
      </c>
      <c r="B93" s="19">
        <v>43090</v>
      </c>
      <c r="C93" s="9">
        <f>DAYS360(A93,B93)</f>
        <v>0</v>
      </c>
      <c r="D93" s="16">
        <f>C93-30</f>
        <v>-30</v>
      </c>
      <c r="E93" s="29">
        <v>3363.8</v>
      </c>
      <c r="F93" s="17">
        <f>D93*E93</f>
        <v>-100914</v>
      </c>
    </row>
    <row r="94" spans="1:6" ht="15.75" customHeight="1">
      <c r="A94" s="19">
        <v>43090</v>
      </c>
      <c r="B94" s="19">
        <v>43090</v>
      </c>
      <c r="C94" s="9">
        <f>DAYS360(A94,B94)</f>
        <v>0</v>
      </c>
      <c r="D94" s="16">
        <f>C94-30</f>
        <v>-30</v>
      </c>
      <c r="E94" s="29">
        <v>270</v>
      </c>
      <c r="F94" s="17">
        <f>D94*E94</f>
        <v>-8100</v>
      </c>
    </row>
    <row r="95" spans="1:6" ht="15.75" customHeight="1">
      <c r="A95" s="19">
        <v>43090</v>
      </c>
      <c r="B95" s="10">
        <v>43096</v>
      </c>
      <c r="C95" s="9">
        <f>DAYS360(A95,B95)</f>
        <v>6</v>
      </c>
      <c r="D95" s="16">
        <f>C95-30</f>
        <v>-24</v>
      </c>
      <c r="E95" s="20">
        <v>3630</v>
      </c>
      <c r="F95" s="17">
        <f>D95*E95</f>
        <v>-87120</v>
      </c>
    </row>
    <row r="96" spans="1:6" ht="15.75" customHeight="1">
      <c r="A96" s="19">
        <v>43090</v>
      </c>
      <c r="B96" s="10">
        <v>43096</v>
      </c>
      <c r="C96" s="9">
        <f>DAYS360(A96,B96)</f>
        <v>6</v>
      </c>
      <c r="D96" s="16">
        <f>C96-30</f>
        <v>-24</v>
      </c>
      <c r="E96" s="20">
        <v>2417.58</v>
      </c>
      <c r="F96" s="17">
        <f>D96*E96</f>
        <v>-58021.919999999998</v>
      </c>
    </row>
    <row r="97" spans="1:6" ht="15.75" customHeight="1">
      <c r="A97" s="19">
        <v>43090</v>
      </c>
      <c r="B97" s="10">
        <v>43096</v>
      </c>
      <c r="C97" s="9">
        <f>DAYS360(A97,B97)</f>
        <v>6</v>
      </c>
      <c r="D97" s="16">
        <f>C97-30</f>
        <v>-24</v>
      </c>
      <c r="E97" s="20">
        <v>609.84</v>
      </c>
      <c r="F97" s="17">
        <f>D97*E97</f>
        <v>-14636.16</v>
      </c>
    </row>
    <row r="98" spans="1:6" ht="15.75" customHeight="1">
      <c r="A98" s="19">
        <v>43090</v>
      </c>
      <c r="B98" s="10">
        <v>43096</v>
      </c>
      <c r="C98" s="9">
        <f>DAYS360(A98,B98)</f>
        <v>6</v>
      </c>
      <c r="D98" s="16">
        <f>C98-30</f>
        <v>-24</v>
      </c>
      <c r="E98" s="20">
        <v>393.25</v>
      </c>
      <c r="F98" s="17">
        <f>D98*E98</f>
        <v>-9438</v>
      </c>
    </row>
    <row r="99" spans="1:6" ht="15.75" customHeight="1">
      <c r="A99" s="19">
        <v>43090</v>
      </c>
      <c r="B99" s="10">
        <v>43096</v>
      </c>
      <c r="C99" s="9">
        <f>DAYS360(A99,B99)</f>
        <v>6</v>
      </c>
      <c r="D99" s="16">
        <f>C99-30</f>
        <v>-24</v>
      </c>
      <c r="E99" s="20">
        <v>900.15</v>
      </c>
      <c r="F99" s="17">
        <f>D99*E99</f>
        <v>-21603.599999999999</v>
      </c>
    </row>
    <row r="100" spans="1:6" ht="15.75" customHeight="1">
      <c r="A100" s="19">
        <v>43091</v>
      </c>
      <c r="B100" s="10">
        <v>43096</v>
      </c>
      <c r="C100" s="9">
        <f>DAYS360(A100,B100)</f>
        <v>5</v>
      </c>
      <c r="D100" s="16">
        <f>C100-30</f>
        <v>-25</v>
      </c>
      <c r="E100" s="20">
        <v>3082.6</v>
      </c>
      <c r="F100" s="17">
        <f>D100*E100</f>
        <v>-77065</v>
      </c>
    </row>
    <row r="101" spans="1:6" ht="15.75" customHeight="1">
      <c r="A101" s="19">
        <v>43091</v>
      </c>
      <c r="B101" s="10">
        <v>43096</v>
      </c>
      <c r="C101" s="9">
        <f>DAYS360(A101,B101)</f>
        <v>5</v>
      </c>
      <c r="D101" s="16">
        <f>C101-30</f>
        <v>-25</v>
      </c>
      <c r="E101" s="20">
        <v>2505.5500000000002</v>
      </c>
      <c r="F101" s="17">
        <f>D101*E101</f>
        <v>-62638.750000000007</v>
      </c>
    </row>
    <row r="102" spans="1:6" ht="15.75" customHeight="1">
      <c r="A102" s="19">
        <v>43091</v>
      </c>
      <c r="B102" s="10">
        <v>43096</v>
      </c>
      <c r="C102" s="9">
        <f>DAYS360(A102,B102)</f>
        <v>5</v>
      </c>
      <c r="D102" s="16">
        <f>C102-30</f>
        <v>-25</v>
      </c>
      <c r="E102" s="20">
        <v>261.77</v>
      </c>
      <c r="F102" s="17">
        <f>D102*E102</f>
        <v>-6544.25</v>
      </c>
    </row>
    <row r="103" spans="1:6" ht="15.75" customHeight="1">
      <c r="A103" s="10">
        <v>43091</v>
      </c>
      <c r="B103" s="10">
        <v>43096</v>
      </c>
      <c r="C103" s="9">
        <f>DAYS360(A103,B103)</f>
        <v>5</v>
      </c>
      <c r="D103" s="16">
        <f>C103-30</f>
        <v>-25</v>
      </c>
      <c r="E103" s="12">
        <v>5040.8599999999997</v>
      </c>
      <c r="F103" s="17">
        <f>D103*E103</f>
        <v>-126021.49999999999</v>
      </c>
    </row>
    <row r="104" spans="1:6" ht="15.75" customHeight="1">
      <c r="A104" s="19">
        <v>43095</v>
      </c>
      <c r="B104" s="10">
        <v>43096</v>
      </c>
      <c r="C104" s="9">
        <f>DAYS360(A104,B104)</f>
        <v>1</v>
      </c>
      <c r="D104" s="16">
        <f>C104-30</f>
        <v>-29</v>
      </c>
      <c r="E104" s="20">
        <v>100000</v>
      </c>
      <c r="F104" s="17">
        <f>D104*E104</f>
        <v>-2900000</v>
      </c>
    </row>
    <row r="105" spans="1:6" ht="15.75" customHeight="1">
      <c r="A105" s="19">
        <v>43096</v>
      </c>
      <c r="B105" s="10">
        <v>43096</v>
      </c>
      <c r="C105" s="9">
        <f>DAYS360(A105,B105)</f>
        <v>0</v>
      </c>
      <c r="D105" s="16">
        <f>C105-30</f>
        <v>-30</v>
      </c>
      <c r="E105" s="20">
        <v>213.5</v>
      </c>
      <c r="F105" s="17">
        <f>D105*E105</f>
        <v>-6405</v>
      </c>
    </row>
    <row r="106" spans="1:6" ht="15.75" customHeight="1">
      <c r="A106" s="19">
        <v>43096</v>
      </c>
      <c r="B106" s="19">
        <v>43101</v>
      </c>
      <c r="C106" s="9">
        <f>DAYS360(A106,B106)</f>
        <v>4</v>
      </c>
      <c r="D106" s="16">
        <f>C106-30</f>
        <v>-26</v>
      </c>
      <c r="E106" s="20">
        <v>356.07</v>
      </c>
      <c r="F106" s="17">
        <f>D106*E106</f>
        <v>-9257.82</v>
      </c>
    </row>
    <row r="107" spans="1:6" ht="15.75" customHeight="1">
      <c r="A107" s="19">
        <v>43100</v>
      </c>
      <c r="B107" s="19">
        <v>43108</v>
      </c>
      <c r="C107" s="9">
        <f>DAYS360(A107,B107)</f>
        <v>8</v>
      </c>
      <c r="D107" s="16">
        <f>C107-30</f>
        <v>-22</v>
      </c>
      <c r="E107" s="20">
        <v>31.1</v>
      </c>
      <c r="F107" s="17">
        <f>D107*E107</f>
        <v>-684.2</v>
      </c>
    </row>
    <row r="108" spans="1:6" ht="15.75" customHeight="1">
      <c r="A108" s="19"/>
      <c r="B108" s="19"/>
      <c r="C108" s="9">
        <f>DAYS360(A108,B108)</f>
        <v>0</v>
      </c>
      <c r="D108" s="16">
        <f>C108-30</f>
        <v>-30</v>
      </c>
      <c r="E108" s="20"/>
      <c r="F108" s="17">
        <f>D108*E108</f>
        <v>0</v>
      </c>
    </row>
    <row r="109" spans="1:6" ht="15.75" customHeight="1">
      <c r="A109" s="19"/>
      <c r="B109" s="19"/>
      <c r="C109" s="9">
        <f>DAYS360(A109,B109)</f>
        <v>0</v>
      </c>
      <c r="D109" s="16">
        <f>C109-30</f>
        <v>-30</v>
      </c>
      <c r="E109" s="20"/>
      <c r="F109" s="17">
        <f>D109*E109</f>
        <v>0</v>
      </c>
    </row>
    <row r="110" spans="1:6" ht="15.75" customHeight="1">
      <c r="A110" s="19"/>
      <c r="B110" s="19"/>
      <c r="C110" s="9">
        <f>DAYS360(A110,B110)</f>
        <v>0</v>
      </c>
      <c r="D110" s="16">
        <f>C110-30</f>
        <v>-30</v>
      </c>
      <c r="E110" s="20"/>
      <c r="F110" s="17">
        <f>D110*E110</f>
        <v>0</v>
      </c>
    </row>
    <row r="111" spans="1:6" ht="15.75" customHeight="1">
      <c r="A111" s="19"/>
      <c r="B111" s="19"/>
      <c r="C111" s="9">
        <f>DAYS360(A111,B111)</f>
        <v>0</v>
      </c>
      <c r="D111" s="16">
        <f>C111-30</f>
        <v>-30</v>
      </c>
      <c r="E111" s="20"/>
      <c r="F111" s="17">
        <f>D111*E111</f>
        <v>0</v>
      </c>
    </row>
    <row r="112" spans="1:6" ht="15.75" customHeight="1">
      <c r="A112" s="19"/>
      <c r="B112" s="19"/>
      <c r="C112" s="9">
        <f>DAYS360(A112,B112)</f>
        <v>0</v>
      </c>
      <c r="D112" s="16">
        <f>C112-30</f>
        <v>-30</v>
      </c>
      <c r="E112" s="20"/>
      <c r="F112" s="17">
        <f>D112*E112</f>
        <v>0</v>
      </c>
    </row>
    <row r="113" spans="1:6" ht="15.75" customHeight="1">
      <c r="A113" s="19"/>
      <c r="B113" s="19"/>
      <c r="C113" s="9">
        <f>DAYS360(A113,B113)</f>
        <v>0</v>
      </c>
      <c r="D113" s="16">
        <f>C113-30</f>
        <v>-30</v>
      </c>
      <c r="E113" s="20"/>
      <c r="F113" s="17">
        <f>D113*E113</f>
        <v>0</v>
      </c>
    </row>
    <row r="114" spans="1:6" ht="15.75" customHeight="1">
      <c r="A114" s="19"/>
      <c r="B114" s="19"/>
      <c r="C114" s="9">
        <f>DAYS360(A114,B114)</f>
        <v>0</v>
      </c>
      <c r="D114" s="16">
        <f>C114-30</f>
        <v>-30</v>
      </c>
      <c r="E114" s="20"/>
      <c r="F114" s="17">
        <f>D114*E114</f>
        <v>0</v>
      </c>
    </row>
    <row r="115" spans="1:6" ht="15.75" customHeight="1">
      <c r="A115" s="19"/>
      <c r="B115" s="19"/>
      <c r="C115" s="9">
        <f>DAYS360(A115,B115)</f>
        <v>0</v>
      </c>
      <c r="D115" s="16">
        <f>C115-30</f>
        <v>-30</v>
      </c>
      <c r="E115" s="20"/>
      <c r="F115" s="17">
        <f>D115*E115</f>
        <v>0</v>
      </c>
    </row>
    <row r="116" spans="1:6" ht="15.75" customHeight="1">
      <c r="A116" s="19"/>
      <c r="B116" s="19"/>
      <c r="C116" s="9">
        <f>DAYS360(A116,B116)</f>
        <v>0</v>
      </c>
      <c r="D116" s="16">
        <f>C116-30</f>
        <v>-30</v>
      </c>
      <c r="E116" s="20"/>
      <c r="F116" s="17">
        <f>D116*E116</f>
        <v>0</v>
      </c>
    </row>
    <row r="117" spans="1:6" ht="15.75" customHeight="1">
      <c r="A117" s="19"/>
      <c r="B117" s="19"/>
      <c r="C117" s="9">
        <f>DAYS360(A117,B117)</f>
        <v>0</v>
      </c>
      <c r="D117" s="16">
        <f>C117-30</f>
        <v>-30</v>
      </c>
      <c r="E117" s="20"/>
      <c r="F117" s="17">
        <f>D117*E117</f>
        <v>0</v>
      </c>
    </row>
    <row r="118" spans="1:6" ht="15.75" customHeight="1">
      <c r="A118" s="19"/>
      <c r="B118" s="19"/>
      <c r="C118" s="9">
        <f>DAYS360(A118,B118)</f>
        <v>0</v>
      </c>
      <c r="D118" s="16">
        <f>C118-30</f>
        <v>-30</v>
      </c>
      <c r="E118" s="20"/>
      <c r="F118" s="17">
        <f>D118*E118</f>
        <v>0</v>
      </c>
    </row>
    <row r="119" spans="1:6" ht="15.75" customHeight="1">
      <c r="B119" s="10"/>
      <c r="C119" s="9">
        <f>DAYS360(A119,B119)</f>
        <v>0</v>
      </c>
      <c r="D119" s="16">
        <f>C119-30</f>
        <v>-30</v>
      </c>
      <c r="F119" s="17">
        <f>D119*E119</f>
        <v>0</v>
      </c>
    </row>
    <row r="120" spans="1:6" ht="15.75" customHeight="1">
      <c r="B120" s="10"/>
      <c r="C120" s="9">
        <f>DAYS360(A120,B120)</f>
        <v>0</v>
      </c>
      <c r="D120" s="16">
        <f>C120-30</f>
        <v>-30</v>
      </c>
      <c r="F120" s="17">
        <f>D120*E120</f>
        <v>0</v>
      </c>
    </row>
    <row r="121" spans="1:6" ht="15.75" customHeight="1">
      <c r="B121" s="10"/>
      <c r="C121" s="9">
        <f>DAYS360(A121,B121)</f>
        <v>0</v>
      </c>
      <c r="D121" s="16">
        <f>C121-30</f>
        <v>-30</v>
      </c>
      <c r="F121" s="17">
        <f>D121*E121</f>
        <v>0</v>
      </c>
    </row>
    <row r="122" spans="1:6" ht="15.75" customHeight="1">
      <c r="B122" s="10"/>
      <c r="C122" s="9">
        <f>DAYS360(A122,B122)</f>
        <v>0</v>
      </c>
      <c r="D122" s="16">
        <f>C122-30</f>
        <v>-30</v>
      </c>
      <c r="F122" s="17">
        <f>D122*E122</f>
        <v>0</v>
      </c>
    </row>
    <row r="123" spans="1:6" ht="15.75" customHeight="1">
      <c r="B123" s="10"/>
      <c r="C123" s="9">
        <f>DAYS360(A123,B123)</f>
        <v>0</v>
      </c>
      <c r="D123" s="16">
        <f>C123-30</f>
        <v>-30</v>
      </c>
      <c r="F123" s="17">
        <f>D123*E123</f>
        <v>0</v>
      </c>
    </row>
    <row r="124" spans="1:6" ht="15.75" customHeight="1">
      <c r="B124" s="10"/>
      <c r="C124" s="9">
        <f>DAYS360(A124,B124)</f>
        <v>0</v>
      </c>
      <c r="D124" s="16">
        <f>C124-30</f>
        <v>-30</v>
      </c>
      <c r="F124" s="17">
        <f>D124*E124</f>
        <v>0</v>
      </c>
    </row>
    <row r="125" spans="1:6" ht="15.75" customHeight="1">
      <c r="B125" s="10"/>
      <c r="C125" s="9">
        <f>DAYS360(A125,B125)</f>
        <v>0</v>
      </c>
      <c r="D125" s="16">
        <f>C125-30</f>
        <v>-30</v>
      </c>
      <c r="F125" s="17">
        <f>D125*E125</f>
        <v>0</v>
      </c>
    </row>
    <row r="126" spans="1:6" ht="15.75" customHeight="1">
      <c r="B126" s="10"/>
      <c r="C126" s="18"/>
      <c r="D126" s="18"/>
    </row>
    <row r="127" spans="1:6" ht="15.75" customHeight="1">
      <c r="B127" s="10"/>
      <c r="C127" s="18"/>
      <c r="D127" s="18"/>
    </row>
    <row r="128" spans="1:6" ht="15.75" customHeight="1">
      <c r="B128" s="10"/>
      <c r="C128" s="18"/>
      <c r="D128" s="18"/>
    </row>
    <row r="129" spans="1:6" ht="15.75" customHeight="1">
      <c r="B129" s="10"/>
      <c r="C129" s="18"/>
      <c r="D129" s="18"/>
    </row>
    <row r="130" spans="1:6" ht="15.75" customHeight="1">
      <c r="E130" s="24">
        <f>SUM(E2:E129)</f>
        <v>332847.5199999999</v>
      </c>
      <c r="F130" s="24">
        <f>SUM(F2:F129)</f>
        <v>-7723469.7400000002</v>
      </c>
    </row>
    <row r="131" spans="1:6" ht="15.75" customHeight="1">
      <c r="A131" s="14"/>
      <c r="B131" s="14"/>
      <c r="C131" s="14"/>
      <c r="D131" s="14"/>
      <c r="E131" s="25"/>
    </row>
    <row r="132" spans="1:6" ht="15.75" customHeight="1">
      <c r="A132" s="14"/>
      <c r="B132" s="14"/>
      <c r="C132" s="14"/>
      <c r="D132" s="14"/>
      <c r="E132" s="25" t="s">
        <v>9</v>
      </c>
      <c r="F132" s="13">
        <f>F130/E130</f>
        <v>-23.204227990041815</v>
      </c>
    </row>
    <row r="133" spans="1:6" ht="15.75" customHeight="1">
      <c r="A133" s="14"/>
      <c r="B133" s="14"/>
      <c r="C133" s="14"/>
      <c r="D133" s="14"/>
      <c r="E133" s="25" t="s">
        <v>10</v>
      </c>
      <c r="F133" s="13">
        <f>E130</f>
        <v>332847.5199999999</v>
      </c>
    </row>
    <row r="134" spans="1:6" ht="15.75" customHeight="1">
      <c r="A134" s="14"/>
      <c r="B134" s="14"/>
      <c r="C134" s="14"/>
      <c r="D134" s="14"/>
      <c r="E134" s="25"/>
    </row>
    <row r="135" spans="1:6" ht="15.75" customHeight="1">
      <c r="A135" s="14"/>
      <c r="B135" s="14"/>
      <c r="C135" s="14"/>
      <c r="D135" s="14"/>
      <c r="E135" s="25" t="s">
        <v>11</v>
      </c>
      <c r="F135" s="13">
        <f>+'RATIO DE LAS PENDIENTES DE PAGO'!F22</f>
        <v>-24.091477229556258</v>
      </c>
    </row>
    <row r="136" spans="1:6" ht="15.75" customHeight="1">
      <c r="A136" s="14"/>
      <c r="B136" s="14"/>
      <c r="C136" s="14"/>
      <c r="D136" s="14"/>
      <c r="E136" s="25" t="s">
        <v>4</v>
      </c>
      <c r="F136" s="13">
        <f>+'RATIO DE LAS PENDIENTES DE PAGO'!F23</f>
        <v>28296.55</v>
      </c>
    </row>
    <row r="138" spans="1:6" ht="15.75" customHeight="1">
      <c r="A138" s="14"/>
      <c r="B138" s="14"/>
      <c r="C138" s="14"/>
      <c r="D138" s="14"/>
      <c r="F138" s="13">
        <f>(F132*F133)+(F135*F136)</f>
        <v>-8405175.4299999997</v>
      </c>
    </row>
    <row r="139" spans="1:6" ht="15.75" customHeight="1">
      <c r="A139" s="14"/>
      <c r="B139" s="14"/>
      <c r="C139" s="14"/>
      <c r="D139" s="14"/>
      <c r="F139" s="13">
        <f>F133+F136</f>
        <v>361144.06999999989</v>
      </c>
    </row>
    <row r="141" spans="1:6" ht="15.75" customHeight="1">
      <c r="A141" s="14"/>
      <c r="B141" s="14"/>
      <c r="C141" s="14"/>
      <c r="D141" s="14"/>
      <c r="E141" s="26" t="s">
        <v>12</v>
      </c>
      <c r="F141" s="27">
        <f>F138/F139</f>
        <v>-23.273746208819109</v>
      </c>
    </row>
  </sheetData>
  <sortState ref="A2:F123">
    <sortCondition ref="A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LAS PAGADAS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María Jesús</cp:lastModifiedBy>
  <dcterms:created xsi:type="dcterms:W3CDTF">2017-12-15T10:20:29Z</dcterms:created>
  <dcterms:modified xsi:type="dcterms:W3CDTF">2018-01-08T11:29:32Z</dcterms:modified>
</cp:coreProperties>
</file>