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YUNTAMIENTO\EJECUCIONES TRIMESTRALES\"/>
    </mc:Choice>
  </mc:AlternateContent>
  <bookViews>
    <workbookView xWindow="0" yWindow="0" windowWidth="20490" windowHeight="7665" tabRatio="871" activeTab="3"/>
  </bookViews>
  <sheets>
    <sheet name="F.1.4.1 - BALANCE" sheetId="9" r:id="rId1"/>
    <sheet name="F.1.4.2 - CUENTA DE RESULTADOS" sheetId="10" r:id="rId2"/>
    <sheet name="F.1.2.9 3-Trimestre" sheetId="8" r:id="rId3"/>
    <sheet name="F.1.1.12" sheetId="11" r:id="rId4"/>
    <sheet name="F.1.2.13" sheetId="12" r:id="rId5"/>
    <sheet name="F.1.2 B1" sheetId="14" r:id="rId6"/>
    <sheet name="F.1.2.14" sheetId="13" r:id="rId7"/>
    <sheet name="ID 3 3-Trimestre" sheetId="1" r:id="rId8"/>
    <sheet name="ID 4 3-Trimestre" sheetId="4" r:id="rId9"/>
    <sheet name="ID 5 3-Trimestre" sheetId="2" r:id="rId10"/>
    <sheet name="ID 6 3-Trimestre" sheetId="3" r:id="rId11"/>
    <sheet name="ID 7 3-Trimestre" sheetId="5" r:id="rId12"/>
    <sheet name="ID 8 3-Trimestre " sheetId="7" r:id="rId13"/>
    <sheet name="ID 9 3-TRIMESTRE" sheetId="6" r:id="rId14"/>
  </sheets>
  <definedNames>
    <definedName name="_xlnm.Print_Area" localSheetId="3">F.1.1.12!$A$1:$G$49</definedName>
    <definedName name="_xlnm.Print_Area" localSheetId="0">'F.1.4.1 - BALANCE'!$A$1:$F$79</definedName>
    <definedName name="_xlnm.Print_Area" localSheetId="1">'F.1.4.2 - CUENTA DE RESULTADOS'!$A$1:$F$59</definedName>
    <definedName name="areaA01">F.1.1.12!$C$12:$H$40</definedName>
    <definedName name="areaA01a" localSheetId="3">#REF!</definedName>
    <definedName name="areaA01a" localSheetId="4">#REF!</definedName>
    <definedName name="areaA01a" localSheetId="6">#REF!</definedName>
    <definedName name="areaA01a" localSheetId="2">#REF!</definedName>
    <definedName name="areaA01a" localSheetId="0">#REF!</definedName>
    <definedName name="areaA01a" localSheetId="1">#REF!</definedName>
    <definedName name="areaA01a" localSheetId="7">#REF!</definedName>
    <definedName name="areaA01a" localSheetId="8">#REF!</definedName>
    <definedName name="areaA01a" localSheetId="12">#REF!</definedName>
    <definedName name="areaA01a">#REF!</definedName>
    <definedName name="areaA01m" localSheetId="3">#REF!</definedName>
    <definedName name="areaA01m" localSheetId="4">#REF!</definedName>
    <definedName name="areaA01m" localSheetId="6">#REF!</definedName>
    <definedName name="areaA01m" localSheetId="2">#REF!</definedName>
    <definedName name="areaA01m" localSheetId="0">#REF!</definedName>
    <definedName name="areaA01m" localSheetId="1">#REF!</definedName>
    <definedName name="areaA01m" localSheetId="7">#REF!</definedName>
    <definedName name="areaA01m" localSheetId="8">#REF!</definedName>
    <definedName name="areaA01m" localSheetId="12">#REF!</definedName>
    <definedName name="areaA01m">#REF!</definedName>
    <definedName name="areaA02" localSheetId="3">#REF!</definedName>
    <definedName name="areaA02" localSheetId="4">#REF!</definedName>
    <definedName name="areaA02" localSheetId="6">#REF!</definedName>
    <definedName name="areaA02" localSheetId="2">#REF!</definedName>
    <definedName name="areaA02" localSheetId="0">#REF!</definedName>
    <definedName name="areaA02" localSheetId="1">#REF!</definedName>
    <definedName name="areaA02" localSheetId="7">#REF!</definedName>
    <definedName name="areaA02" localSheetId="8">#REF!</definedName>
    <definedName name="areaA02" localSheetId="12">#REF!</definedName>
    <definedName name="areaA02">#REF!</definedName>
    <definedName name="areaA02a" localSheetId="3">#REF!</definedName>
    <definedName name="areaA02a" localSheetId="4">#REF!</definedName>
    <definedName name="areaA02a" localSheetId="6">#REF!</definedName>
    <definedName name="areaA02a" localSheetId="2">#REF!</definedName>
    <definedName name="areaA02a" localSheetId="0">#REF!</definedName>
    <definedName name="areaA02a" localSheetId="1">#REF!</definedName>
    <definedName name="areaA02a" localSheetId="7">#REF!</definedName>
    <definedName name="areaA02a" localSheetId="8">#REF!</definedName>
    <definedName name="areaA02a" localSheetId="12">#REF!</definedName>
    <definedName name="areaA02a">#REF!</definedName>
    <definedName name="areaA03" localSheetId="3">#REF!</definedName>
    <definedName name="areaA03" localSheetId="4">#REF!</definedName>
    <definedName name="areaA03" localSheetId="6">#REF!</definedName>
    <definedName name="areaA03" localSheetId="2">#REF!</definedName>
    <definedName name="areaA03" localSheetId="0">#REF!</definedName>
    <definedName name="areaA03" localSheetId="1">#REF!</definedName>
    <definedName name="areaA03" localSheetId="7">#REF!</definedName>
    <definedName name="areaA03" localSheetId="8">#REF!</definedName>
    <definedName name="areaA03" localSheetId="12">#REF!</definedName>
    <definedName name="areaA03">#REF!</definedName>
    <definedName name="areaA04" localSheetId="3">#REF!</definedName>
    <definedName name="areaA04" localSheetId="4">#REF!</definedName>
    <definedName name="areaA04" localSheetId="6">#REF!</definedName>
    <definedName name="areaA04" localSheetId="2">#REF!</definedName>
    <definedName name="areaA04" localSheetId="0">#REF!</definedName>
    <definedName name="areaA04" localSheetId="1">#REF!</definedName>
    <definedName name="areaA04" localSheetId="7">#REF!</definedName>
    <definedName name="areaA04" localSheetId="8">#REF!</definedName>
    <definedName name="areaA04" localSheetId="12">#REF!</definedName>
    <definedName name="areaA04">#REF!</definedName>
    <definedName name="areaA05a" localSheetId="3">#REF!</definedName>
    <definedName name="areaA05a" localSheetId="4">#REF!</definedName>
    <definedName name="areaA05a" localSheetId="6">#REF!</definedName>
    <definedName name="areaA05a" localSheetId="2">#REF!</definedName>
    <definedName name="areaA05a" localSheetId="0">#REF!</definedName>
    <definedName name="areaA05a" localSheetId="1">#REF!</definedName>
    <definedName name="areaA05a" localSheetId="7">#REF!</definedName>
    <definedName name="areaA05a" localSheetId="8">#REF!</definedName>
    <definedName name="areaA05a" localSheetId="12">#REF!</definedName>
    <definedName name="areaA05a">#REF!</definedName>
    <definedName name="areaA05b" localSheetId="3">#REF!</definedName>
    <definedName name="areaA05b" localSheetId="4">#REF!</definedName>
    <definedName name="areaA05b" localSheetId="6">#REF!</definedName>
    <definedName name="areaA05b" localSheetId="2">#REF!</definedName>
    <definedName name="areaA05b" localSheetId="0">#REF!</definedName>
    <definedName name="areaA05b" localSheetId="1">#REF!</definedName>
    <definedName name="areaA05b" localSheetId="7">#REF!</definedName>
    <definedName name="areaA05b" localSheetId="8">#REF!</definedName>
    <definedName name="areaA05b" localSheetId="12">#REF!</definedName>
    <definedName name="areaA05b">#REF!</definedName>
    <definedName name="areaA06" localSheetId="3">#REF!</definedName>
    <definedName name="areaA06" localSheetId="4">#REF!</definedName>
    <definedName name="areaA06" localSheetId="6">#REF!</definedName>
    <definedName name="areaA06" localSheetId="2">#REF!</definedName>
    <definedName name="areaA06" localSheetId="0">#REF!</definedName>
    <definedName name="areaA06" localSheetId="1">#REF!</definedName>
    <definedName name="areaA06" localSheetId="7">#REF!</definedName>
    <definedName name="areaA06" localSheetId="8">#REF!</definedName>
    <definedName name="areaA06" localSheetId="12">#REF!</definedName>
    <definedName name="areaA06">#REF!</definedName>
    <definedName name="areaA07" localSheetId="3">#REF!</definedName>
    <definedName name="areaA07" localSheetId="4">#REF!</definedName>
    <definedName name="areaA07" localSheetId="6">#REF!</definedName>
    <definedName name="areaA07" localSheetId="2">#REF!</definedName>
    <definedName name="areaA07" localSheetId="0">#REF!</definedName>
    <definedName name="areaA07" localSheetId="1">#REF!</definedName>
    <definedName name="areaA07" localSheetId="7">#REF!</definedName>
    <definedName name="areaA07" localSheetId="8">#REF!</definedName>
    <definedName name="areaA07" localSheetId="12">#REF!</definedName>
    <definedName name="areaA07">#REF!</definedName>
    <definedName name="areaA08" localSheetId="3">#REF!</definedName>
    <definedName name="areaA08" localSheetId="4">#REF!</definedName>
    <definedName name="areaA08" localSheetId="6">#REF!</definedName>
    <definedName name="areaA08" localSheetId="2">#REF!</definedName>
    <definedName name="areaA08" localSheetId="0">#REF!</definedName>
    <definedName name="areaA08" localSheetId="1">#REF!</definedName>
    <definedName name="areaA08" localSheetId="7">#REF!</definedName>
    <definedName name="areaA08" localSheetId="8">#REF!</definedName>
    <definedName name="areaA08" localSheetId="12">#REF!</definedName>
    <definedName name="areaA08">#REF!</definedName>
    <definedName name="areaA10" localSheetId="3">#REF!</definedName>
    <definedName name="areaA10" localSheetId="4">#REF!</definedName>
    <definedName name="areaA10" localSheetId="6">#REF!</definedName>
    <definedName name="areaA10" localSheetId="2">#REF!</definedName>
    <definedName name="areaA10" localSheetId="0">#REF!</definedName>
    <definedName name="areaA10" localSheetId="1">#REF!</definedName>
    <definedName name="areaA10" localSheetId="7">#REF!</definedName>
    <definedName name="areaA10" localSheetId="8">#REF!</definedName>
    <definedName name="areaA10" localSheetId="12">#REF!</definedName>
    <definedName name="areaA10">#REF!</definedName>
    <definedName name="areaA11" localSheetId="3">#REF!</definedName>
    <definedName name="areaA11" localSheetId="4">#REF!</definedName>
    <definedName name="areaA11" localSheetId="6">#REF!</definedName>
    <definedName name="areaA11" localSheetId="2">#REF!</definedName>
    <definedName name="areaA11" localSheetId="0">#REF!</definedName>
    <definedName name="areaA11" localSheetId="1">#REF!</definedName>
    <definedName name="areaA11" localSheetId="7">#REF!</definedName>
    <definedName name="areaA11" localSheetId="8">#REF!</definedName>
    <definedName name="areaA11" localSheetId="12">#REF!</definedName>
    <definedName name="areaA11">#REF!</definedName>
    <definedName name="areaA13" localSheetId="3">#REF!</definedName>
    <definedName name="areaA13" localSheetId="4">#REF!</definedName>
    <definedName name="areaA13" localSheetId="6">#REF!</definedName>
    <definedName name="areaA13" localSheetId="2">#REF!</definedName>
    <definedName name="areaA13" localSheetId="0">#REF!</definedName>
    <definedName name="areaA13" localSheetId="1">#REF!</definedName>
    <definedName name="areaA13" localSheetId="7">#REF!</definedName>
    <definedName name="areaA13" localSheetId="8">#REF!</definedName>
    <definedName name="areaA13" localSheetId="12">#REF!</definedName>
    <definedName name="areaA13">#REF!</definedName>
    <definedName name="areaA14" localSheetId="3">#REF!</definedName>
    <definedName name="areaA14" localSheetId="4">#REF!</definedName>
    <definedName name="areaA14" localSheetId="6">#REF!</definedName>
    <definedName name="areaA14" localSheetId="2">#REF!</definedName>
    <definedName name="areaA14" localSheetId="0">#REF!</definedName>
    <definedName name="areaA14" localSheetId="1">#REF!</definedName>
    <definedName name="areaA14" localSheetId="7">#REF!</definedName>
    <definedName name="areaA14" localSheetId="8">#REF!</definedName>
    <definedName name="areaA14" localSheetId="12">#REF!</definedName>
    <definedName name="areaA14">#REF!</definedName>
    <definedName name="areaA15" localSheetId="3">#REF!</definedName>
    <definedName name="areaA15" localSheetId="4">#REF!</definedName>
    <definedName name="areaA15" localSheetId="6">#REF!</definedName>
    <definedName name="areaA15" localSheetId="2">#REF!</definedName>
    <definedName name="areaA15" localSheetId="0">#REF!</definedName>
    <definedName name="areaA15" localSheetId="1">#REF!</definedName>
    <definedName name="areaA15" localSheetId="7">#REF!</definedName>
    <definedName name="areaA15" localSheetId="8">#REF!</definedName>
    <definedName name="areaA15" localSheetId="12">#REF!</definedName>
    <definedName name="areaA15">#REF!</definedName>
    <definedName name="areaA16" localSheetId="3">#REF!</definedName>
    <definedName name="areaA16" localSheetId="4">#REF!</definedName>
    <definedName name="areaA16" localSheetId="6">#REF!</definedName>
    <definedName name="areaA16" localSheetId="2">#REF!</definedName>
    <definedName name="areaA16" localSheetId="0">#REF!</definedName>
    <definedName name="areaA16" localSheetId="1">#REF!</definedName>
    <definedName name="areaA16" localSheetId="7">#REF!</definedName>
    <definedName name="areaA16" localSheetId="8">#REF!</definedName>
    <definedName name="areaA16" localSheetId="12">#REF!</definedName>
    <definedName name="areaA16">#REF!</definedName>
    <definedName name="areaA17" localSheetId="3">#REF!</definedName>
    <definedName name="areaA17" localSheetId="4">#REF!</definedName>
    <definedName name="areaA17" localSheetId="6">#REF!</definedName>
    <definedName name="areaA17" localSheetId="2">#REF!</definedName>
    <definedName name="areaA17" localSheetId="0">#REF!</definedName>
    <definedName name="areaA17" localSheetId="1">#REF!</definedName>
    <definedName name="areaA17" localSheetId="7">#REF!</definedName>
    <definedName name="areaA17" localSheetId="8">#REF!</definedName>
    <definedName name="areaA17" localSheetId="12">#REF!</definedName>
    <definedName name="areaA17">#REF!</definedName>
    <definedName name="areaA18" localSheetId="3">#REF!</definedName>
    <definedName name="areaA18" localSheetId="4">#REF!</definedName>
    <definedName name="areaA18" localSheetId="6">#REF!</definedName>
    <definedName name="areaA18" localSheetId="2">#REF!</definedName>
    <definedName name="areaA18" localSheetId="0">#REF!</definedName>
    <definedName name="areaA18" localSheetId="1">#REF!</definedName>
    <definedName name="areaA18" localSheetId="7">#REF!</definedName>
    <definedName name="areaA18" localSheetId="8">#REF!</definedName>
    <definedName name="areaA18" localSheetId="12">#REF!</definedName>
    <definedName name="areaA18">#REF!</definedName>
    <definedName name="areaA19" localSheetId="3">#REF!</definedName>
    <definedName name="areaA19" localSheetId="4">#REF!</definedName>
    <definedName name="areaA19" localSheetId="6">#REF!</definedName>
    <definedName name="areaA19" localSheetId="2">#REF!</definedName>
    <definedName name="areaA19" localSheetId="0">#REF!</definedName>
    <definedName name="areaA19" localSheetId="1">#REF!</definedName>
    <definedName name="areaA19" localSheetId="7">#REF!</definedName>
    <definedName name="areaA19" localSheetId="8">#REF!</definedName>
    <definedName name="areaA19" localSheetId="12">#REF!</definedName>
    <definedName name="areaA19">#REF!</definedName>
    <definedName name="areaA20a" localSheetId="3">#REF!</definedName>
    <definedName name="areaA20a" localSheetId="4">#REF!</definedName>
    <definedName name="areaA20a" localSheetId="6">#REF!</definedName>
    <definedName name="areaA20a" localSheetId="2">#REF!</definedName>
    <definedName name="areaA20a" localSheetId="0">#REF!</definedName>
    <definedName name="areaA20a" localSheetId="1">#REF!</definedName>
    <definedName name="areaA20a" localSheetId="7">#REF!</definedName>
    <definedName name="areaA20a" localSheetId="8">#REF!</definedName>
    <definedName name="areaA20a" localSheetId="12">#REF!</definedName>
    <definedName name="areaA20a">#REF!</definedName>
    <definedName name="areaA20b" localSheetId="3">#REF!</definedName>
    <definedName name="areaA20b" localSheetId="4">#REF!</definedName>
    <definedName name="areaA20b" localSheetId="6">#REF!</definedName>
    <definedName name="areaA20b" localSheetId="2">#REF!</definedName>
    <definedName name="areaA20b" localSheetId="0">#REF!</definedName>
    <definedName name="areaA20b" localSheetId="1">#REF!</definedName>
    <definedName name="areaA20b" localSheetId="7">#REF!</definedName>
    <definedName name="areaA20b" localSheetId="8">#REF!</definedName>
    <definedName name="areaA20b" localSheetId="12">#REF!</definedName>
    <definedName name="areaA20b">#REF!</definedName>
    <definedName name="areaA20c" localSheetId="3">#REF!</definedName>
    <definedName name="areaA20c" localSheetId="4">#REF!</definedName>
    <definedName name="areaA20c" localSheetId="6">#REF!</definedName>
    <definedName name="areaA20c" localSheetId="2">#REF!</definedName>
    <definedName name="areaA20c" localSheetId="0">#REF!</definedName>
    <definedName name="areaA20c" localSheetId="1">#REF!</definedName>
    <definedName name="areaA20c" localSheetId="7">#REF!</definedName>
    <definedName name="areaA20c" localSheetId="8">#REF!</definedName>
    <definedName name="areaA20c" localSheetId="12">#REF!</definedName>
    <definedName name="areaA20c">#REF!</definedName>
    <definedName name="areaA20d" localSheetId="3">#REF!</definedName>
    <definedName name="areaA20d" localSheetId="4">#REF!</definedName>
    <definedName name="areaA20d" localSheetId="6">#REF!</definedName>
    <definedName name="areaA20d" localSheetId="2">#REF!</definedName>
    <definedName name="areaA20d" localSheetId="0">#REF!</definedName>
    <definedName name="areaA20d" localSheetId="1">#REF!</definedName>
    <definedName name="areaA20d" localSheetId="7">#REF!</definedName>
    <definedName name="areaA20d" localSheetId="8">#REF!</definedName>
    <definedName name="areaA20d" localSheetId="12">#REF!</definedName>
    <definedName name="areaA20d">#REF!</definedName>
    <definedName name="areaA20e" localSheetId="3">#REF!</definedName>
    <definedName name="areaA20e" localSheetId="4">#REF!</definedName>
    <definedName name="areaA20e" localSheetId="6">#REF!</definedName>
    <definedName name="areaA20e" localSheetId="2">#REF!</definedName>
    <definedName name="areaA20e" localSheetId="0">#REF!</definedName>
    <definedName name="areaA20e" localSheetId="1">#REF!</definedName>
    <definedName name="areaA20e" localSheetId="7">#REF!</definedName>
    <definedName name="areaA20e" localSheetId="8">#REF!</definedName>
    <definedName name="areaA20e" localSheetId="12">#REF!</definedName>
    <definedName name="areaA20e">#REF!</definedName>
    <definedName name="areaA20f" localSheetId="3">#REF!</definedName>
    <definedName name="areaA20f" localSheetId="4">#REF!</definedName>
    <definedName name="areaA20f" localSheetId="6">#REF!</definedName>
    <definedName name="areaA20f" localSheetId="2">#REF!</definedName>
    <definedName name="areaA20f" localSheetId="0">#REF!</definedName>
    <definedName name="areaA20f" localSheetId="1">#REF!</definedName>
    <definedName name="areaA20f" localSheetId="7">#REF!</definedName>
    <definedName name="areaA20f" localSheetId="8">#REF!</definedName>
    <definedName name="areaA20f" localSheetId="12">#REF!</definedName>
    <definedName name="areaA20f">#REF!</definedName>
    <definedName name="areaA21" localSheetId="3">#REF!</definedName>
    <definedName name="areaA21" localSheetId="4">#REF!</definedName>
    <definedName name="areaA21" localSheetId="6">#REF!</definedName>
    <definedName name="areaA21" localSheetId="2">#REF!</definedName>
    <definedName name="areaA21" localSheetId="0">#REF!</definedName>
    <definedName name="areaA21" localSheetId="1">#REF!</definedName>
    <definedName name="areaA21" localSheetId="7">#REF!</definedName>
    <definedName name="areaA21" localSheetId="8">#REF!</definedName>
    <definedName name="areaA21" localSheetId="12">#REF!</definedName>
    <definedName name="areaA21">#REF!</definedName>
    <definedName name="areaA22" localSheetId="3">#REF!</definedName>
    <definedName name="areaA22" localSheetId="4">#REF!</definedName>
    <definedName name="areaA22" localSheetId="6">#REF!</definedName>
    <definedName name="areaA22" localSheetId="2">#REF!</definedName>
    <definedName name="areaA22" localSheetId="0">#REF!</definedName>
    <definedName name="areaA22" localSheetId="1">#REF!</definedName>
    <definedName name="areaA22" localSheetId="7">#REF!</definedName>
    <definedName name="areaA22" localSheetId="8">#REF!</definedName>
    <definedName name="areaA22" localSheetId="12">#REF!</definedName>
    <definedName name="areaA22">#REF!</definedName>
    <definedName name="areaA23" localSheetId="3">#REF!</definedName>
    <definedName name="areaA23" localSheetId="4">#REF!</definedName>
    <definedName name="areaA23" localSheetId="6">#REF!</definedName>
    <definedName name="areaA23" localSheetId="2">#REF!</definedName>
    <definedName name="areaA23" localSheetId="0">#REF!</definedName>
    <definedName name="areaA23" localSheetId="1">#REF!</definedName>
    <definedName name="areaA23" localSheetId="7">#REF!</definedName>
    <definedName name="areaA23" localSheetId="8">#REF!</definedName>
    <definedName name="areaA23" localSheetId="12">#REF!</definedName>
    <definedName name="areaA23">#REF!</definedName>
    <definedName name="areaA24" localSheetId="3">#REF!</definedName>
    <definedName name="areaA24" localSheetId="4">#REF!</definedName>
    <definedName name="areaA24" localSheetId="6">#REF!</definedName>
    <definedName name="areaA24" localSheetId="2">#REF!</definedName>
    <definedName name="areaA24" localSheetId="0">#REF!</definedName>
    <definedName name="areaA24" localSheetId="1">#REF!</definedName>
    <definedName name="areaA24" localSheetId="7">#REF!</definedName>
    <definedName name="areaA24" localSheetId="8">#REF!</definedName>
    <definedName name="areaA24" localSheetId="12">#REF!</definedName>
    <definedName name="areaA24">#REF!</definedName>
    <definedName name="areaA25" localSheetId="3">#REF!</definedName>
    <definedName name="areaA25" localSheetId="4">#REF!</definedName>
    <definedName name="areaA25" localSheetId="6">#REF!</definedName>
    <definedName name="areaA25" localSheetId="2">#REF!</definedName>
    <definedName name="areaA25" localSheetId="0">#REF!</definedName>
    <definedName name="areaA25" localSheetId="1">#REF!</definedName>
    <definedName name="areaA25" localSheetId="7">#REF!</definedName>
    <definedName name="areaA25" localSheetId="8">#REF!</definedName>
    <definedName name="areaA25" localSheetId="12">#REF!</definedName>
    <definedName name="areaA25">#REF!</definedName>
    <definedName name="areaA31" localSheetId="3">#REF!</definedName>
    <definedName name="areaA31" localSheetId="4">#REF!</definedName>
    <definedName name="areaA31" localSheetId="6">#REF!</definedName>
    <definedName name="areaA31" localSheetId="2">#REF!</definedName>
    <definedName name="areaA31" localSheetId="0">#REF!</definedName>
    <definedName name="areaA31" localSheetId="1">#REF!</definedName>
    <definedName name="areaA31" localSheetId="7">#REF!</definedName>
    <definedName name="areaA31" localSheetId="8">#REF!</definedName>
    <definedName name="areaA31" localSheetId="12">#REF!</definedName>
    <definedName name="areaA31">#REF!</definedName>
    <definedName name="areaA32" localSheetId="3">#REF!</definedName>
    <definedName name="areaA32" localSheetId="4">#REF!</definedName>
    <definedName name="areaA32" localSheetId="6">#REF!</definedName>
    <definedName name="areaA32" localSheetId="2">#REF!</definedName>
    <definedName name="areaA32" localSheetId="0">#REF!</definedName>
    <definedName name="areaA32" localSheetId="1">#REF!</definedName>
    <definedName name="areaA32" localSheetId="7">#REF!</definedName>
    <definedName name="areaA32" localSheetId="8">#REF!</definedName>
    <definedName name="areaA32" localSheetId="12">#REF!</definedName>
    <definedName name="areaA32">#REF!</definedName>
    <definedName name="areaA33" localSheetId="3">#REF!</definedName>
    <definedName name="areaA33" localSheetId="4">#REF!</definedName>
    <definedName name="areaA33" localSheetId="6">#REF!</definedName>
    <definedName name="areaA33" localSheetId="2">#REF!</definedName>
    <definedName name="areaA33" localSheetId="0">#REF!</definedName>
    <definedName name="areaA33" localSheetId="1">#REF!</definedName>
    <definedName name="areaA33" localSheetId="7">#REF!</definedName>
    <definedName name="areaA33" localSheetId="8">#REF!</definedName>
    <definedName name="areaA33" localSheetId="12">#REF!</definedName>
    <definedName name="areaA33">#REF!</definedName>
    <definedName name="areaA60" localSheetId="3">#REF!</definedName>
    <definedName name="areaA60" localSheetId="4">#REF!</definedName>
    <definedName name="areaA60" localSheetId="6">#REF!</definedName>
    <definedName name="areaA60" localSheetId="2">#REF!</definedName>
    <definedName name="areaA60" localSheetId="0">#REF!</definedName>
    <definedName name="areaA60" localSheetId="1">#REF!</definedName>
    <definedName name="areaA60" localSheetId="7">#REF!</definedName>
    <definedName name="areaA60" localSheetId="8">#REF!</definedName>
    <definedName name="areaA60" localSheetId="12">#REF!</definedName>
    <definedName name="areaA60">#REF!</definedName>
    <definedName name="areaA61" localSheetId="3">#REF!</definedName>
    <definedName name="areaA61" localSheetId="4">#REF!</definedName>
    <definedName name="areaA61" localSheetId="6">#REF!</definedName>
    <definedName name="areaA61" localSheetId="2">#REF!</definedName>
    <definedName name="areaA61" localSheetId="0">#REF!</definedName>
    <definedName name="areaA61" localSheetId="1">#REF!</definedName>
    <definedName name="areaA61" localSheetId="7">#REF!</definedName>
    <definedName name="areaA61" localSheetId="8">#REF!</definedName>
    <definedName name="areaA61" localSheetId="12">#REF!</definedName>
    <definedName name="areaA61">#REF!</definedName>
    <definedName name="areaA62" localSheetId="3">#REF!</definedName>
    <definedName name="areaA62" localSheetId="4">#REF!</definedName>
    <definedName name="areaA62" localSheetId="6">#REF!</definedName>
    <definedName name="areaA62" localSheetId="2">#REF!</definedName>
    <definedName name="areaA62" localSheetId="0">#REF!</definedName>
    <definedName name="areaA62" localSheetId="1">#REF!</definedName>
    <definedName name="areaA62" localSheetId="7">#REF!</definedName>
    <definedName name="areaA62" localSheetId="8">#REF!</definedName>
    <definedName name="areaA62" localSheetId="12">#REF!</definedName>
    <definedName name="areaA6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4" l="1"/>
  <c r="B25" i="12" l="1"/>
  <c r="E19" i="1" l="1"/>
  <c r="E12" i="12" l="1"/>
  <c r="D29" i="9" l="1"/>
  <c r="D34" i="9"/>
  <c r="E41" i="9"/>
  <c r="C55" i="10" l="1"/>
  <c r="D55" i="10"/>
  <c r="E55" i="10"/>
  <c r="D29" i="10" l="1"/>
  <c r="D40" i="10" l="1"/>
  <c r="C40" i="10"/>
  <c r="D38" i="10"/>
  <c r="C38" i="10"/>
  <c r="D37" i="10" l="1"/>
  <c r="C22" i="10"/>
  <c r="C29" i="10"/>
  <c r="E29" i="10"/>
  <c r="C37" i="10"/>
  <c r="C14" i="10"/>
  <c r="D14" i="10"/>
  <c r="E14" i="10"/>
  <c r="C15" i="10"/>
  <c r="D19" i="10"/>
  <c r="C19" i="10"/>
  <c r="C17" i="10"/>
  <c r="D15" i="10"/>
  <c r="E15" i="10"/>
  <c r="D17" i="10"/>
  <c r="F58" i="10"/>
  <c r="F40" i="10"/>
  <c r="F37" i="10"/>
  <c r="E37" i="10"/>
  <c r="F14" i="10"/>
  <c r="E21" i="10"/>
  <c r="D47" i="10" l="1"/>
  <c r="D56" i="10" s="1"/>
  <c r="D58" i="10" s="1"/>
  <c r="C47" i="10"/>
  <c r="C56" i="10" s="1"/>
  <c r="E39" i="10"/>
  <c r="E47" i="10"/>
  <c r="E56" i="10" s="1"/>
  <c r="E58" i="10" s="1"/>
  <c r="C57" i="10" l="1"/>
  <c r="C58" i="10" s="1"/>
  <c r="B17" i="13" l="1"/>
  <c r="B13" i="13"/>
  <c r="K17" i="13" l="1"/>
  <c r="J17" i="13"/>
  <c r="I17" i="13"/>
  <c r="H17" i="13"/>
  <c r="G17" i="13"/>
  <c r="F17" i="13"/>
  <c r="E17" i="13"/>
  <c r="D17" i="13"/>
  <c r="C17" i="13"/>
  <c r="B15" i="12" l="1"/>
  <c r="E22" i="12" l="1"/>
  <c r="D22" i="12"/>
  <c r="C22" i="12"/>
  <c r="B22" i="12"/>
  <c r="E19" i="12"/>
  <c r="D19" i="12"/>
  <c r="C19" i="12"/>
  <c r="B19" i="12"/>
  <c r="E13" i="12"/>
  <c r="D13" i="12"/>
  <c r="D25" i="12" s="1"/>
  <c r="C13" i="12"/>
  <c r="B13" i="12"/>
  <c r="C25" i="12" l="1"/>
  <c r="E25" i="12"/>
  <c r="B14" i="8" l="1"/>
  <c r="B25" i="11"/>
  <c r="D38" i="11" l="1"/>
  <c r="C33" i="11"/>
  <c r="G33" i="11" s="1"/>
  <c r="B45" i="11"/>
  <c r="F38" i="11"/>
  <c r="E38" i="11"/>
  <c r="C38" i="11"/>
  <c r="B38" i="11"/>
  <c r="G37" i="11"/>
  <c r="G36" i="11"/>
  <c r="G35" i="11"/>
  <c r="G34" i="11"/>
  <c r="G32" i="11"/>
  <c r="G38" i="11" l="1"/>
  <c r="B26" i="11" s="1"/>
  <c r="D19" i="9" l="1"/>
  <c r="E76" i="9"/>
  <c r="D25" i="9" l="1"/>
  <c r="G49" i="9"/>
  <c r="E33" i="9"/>
  <c r="E30" i="9"/>
  <c r="F25" i="9"/>
  <c r="E25" i="9"/>
  <c r="F76" i="9"/>
  <c r="F74" i="9" s="1"/>
  <c r="F33" i="9"/>
  <c r="F19" i="9"/>
  <c r="E46" i="9"/>
  <c r="E45" i="9" s="1"/>
  <c r="E44" i="9" s="1"/>
  <c r="F46" i="9"/>
  <c r="F45" i="9" s="1"/>
  <c r="F44" i="9" s="1"/>
  <c r="E57" i="9"/>
  <c r="E55" i="9" s="1"/>
  <c r="F57" i="9"/>
  <c r="F55" i="9" s="1"/>
  <c r="E66" i="9"/>
  <c r="F66" i="9"/>
  <c r="E74" i="9"/>
  <c r="E15" i="9"/>
  <c r="F15" i="9"/>
  <c r="E19" i="9"/>
  <c r="F30" i="9"/>
  <c r="E38" i="9"/>
  <c r="F38" i="9"/>
  <c r="F55" i="10"/>
  <c r="F29" i="10"/>
  <c r="F22" i="10"/>
  <c r="E22" i="10"/>
  <c r="F15" i="10"/>
  <c r="F47" i="10" s="1"/>
  <c r="D74" i="9"/>
  <c r="C74" i="9"/>
  <c r="D66" i="9"/>
  <c r="C66" i="9"/>
  <c r="D57" i="9"/>
  <c r="D55" i="9" s="1"/>
  <c r="C57" i="9"/>
  <c r="C55" i="9" s="1"/>
  <c r="D46" i="9"/>
  <c r="D45" i="9" s="1"/>
  <c r="D44" i="9" s="1"/>
  <c r="C46" i="9"/>
  <c r="D38" i="9"/>
  <c r="C38" i="9"/>
  <c r="D33" i="9"/>
  <c r="D42" i="9" s="1"/>
  <c r="C33" i="9"/>
  <c r="D30" i="9"/>
  <c r="C30" i="9"/>
  <c r="C25" i="9"/>
  <c r="C19" i="9"/>
  <c r="C15" i="9"/>
  <c r="D15" i="9"/>
  <c r="F56" i="10" l="1"/>
  <c r="C29" i="9"/>
  <c r="F29" i="9"/>
  <c r="E64" i="9"/>
  <c r="E79" i="9" s="1"/>
  <c r="F14" i="9"/>
  <c r="E14" i="9"/>
  <c r="C64" i="9"/>
  <c r="D64" i="9"/>
  <c r="D79" i="9" s="1"/>
  <c r="C45" i="9"/>
  <c r="C44" i="9" s="1"/>
  <c r="C14" i="9"/>
  <c r="C42" i="9" s="1"/>
  <c r="D14" i="9"/>
  <c r="E29" i="9"/>
  <c r="F64" i="9"/>
  <c r="F79" i="9" s="1"/>
  <c r="D81" i="9" l="1"/>
  <c r="F42" i="9"/>
  <c r="E42" i="9"/>
  <c r="E81" i="9" s="1"/>
  <c r="C79" i="9"/>
  <c r="C81" i="9" s="1"/>
  <c r="F81" i="9"/>
  <c r="H15" i="5" l="1"/>
  <c r="E15" i="5"/>
  <c r="G15" i="5"/>
  <c r="C13" i="3" l="1"/>
  <c r="I12" i="3"/>
  <c r="B13" i="3"/>
  <c r="J14" i="2"/>
  <c r="I14" i="2"/>
  <c r="B15" i="1"/>
  <c r="C16" i="1"/>
  <c r="B16" i="1" l="1"/>
  <c r="C20" i="8"/>
  <c r="C19" i="8" s="1"/>
  <c r="B19" i="8"/>
  <c r="D15" i="8"/>
  <c r="C14" i="8"/>
  <c r="B13" i="8"/>
  <c r="D20" i="6" l="1"/>
  <c r="D12" i="6" s="1"/>
  <c r="G26" i="4" l="1"/>
  <c r="F26" i="4"/>
  <c r="E26" i="4"/>
  <c r="D26" i="4"/>
  <c r="C26" i="4"/>
  <c r="B26" i="4"/>
  <c r="C16" i="4"/>
  <c r="D16" i="4"/>
  <c r="E16" i="4"/>
  <c r="F16" i="4"/>
  <c r="G16" i="4"/>
  <c r="B16" i="4"/>
  <c r="D13" i="3" l="1"/>
  <c r="B13" i="1" l="1"/>
</calcChain>
</file>

<file path=xl/comments1.xml><?xml version="1.0" encoding="utf-8"?>
<comments xmlns="http://schemas.openxmlformats.org/spreadsheetml/2006/main">
  <authors>
    <author>Eva García</author>
  </authors>
  <commentList>
    <comment ref="D76" authorId="0" shapeId="0">
      <text>
        <r>
          <rPr>
            <sz val="9"/>
            <color indexed="81"/>
            <rFont val="Tahoma"/>
            <family val="2"/>
          </rPr>
          <t xml:space="preserve">92000IRPF EMPLEADOS
3000 PROFESIONALES
266 ALQUILER
66000 SEG.SOCIAL
</t>
        </r>
      </text>
    </comment>
  </commentList>
</comments>
</file>

<file path=xl/comments2.xml><?xml version="1.0" encoding="utf-8"?>
<comments xmlns="http://schemas.openxmlformats.org/spreadsheetml/2006/main">
  <authors>
    <author>Eva García</author>
  </authors>
  <commentList>
    <comment ref="B12" authorId="0" shapeId="0">
      <text>
        <r>
          <rPr>
            <sz val="9"/>
            <color indexed="81"/>
            <rFont val="Tahoma"/>
            <family val="2"/>
          </rPr>
          <t xml:space="preserve">Saldo a 01/01/2017
</t>
        </r>
      </text>
    </comment>
  </commentList>
</comments>
</file>

<file path=xl/comments3.xml><?xml version="1.0" encoding="utf-8"?>
<comments xmlns="http://schemas.openxmlformats.org/spreadsheetml/2006/main">
  <authors>
    <author>Eva García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Eva García: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Eva García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Eva García: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Eva García: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<sst xmlns="http://schemas.openxmlformats.org/spreadsheetml/2006/main" count="524" uniqueCount="396">
  <si>
    <t>(euros)</t>
  </si>
  <si>
    <t>Información del informe</t>
  </si>
  <si>
    <t>Código ente</t>
  </si>
  <si>
    <t>Denominación ente</t>
  </si>
  <si>
    <t>FUNDACIÓN TURISMO VALÈNCIA DE LA COMUNITAT VALENCIANA</t>
  </si>
  <si>
    <t xml:space="preserve">Período </t>
  </si>
  <si>
    <t>EJECUCIONES TRIMESTRALES DE LAS ENTIDADES LOCALES. TRIMESTRE 3 - EJERCICIO 2017</t>
  </si>
  <si>
    <t>01/07/2017 A 30/09/2017</t>
  </si>
  <si>
    <t>17-00-032-HH-000</t>
  </si>
  <si>
    <t>ID.3 - INFORMACIÓN ADICIONAL RELATIVA A LA CUENTA DE PERDIDAS Y GANANCIAS</t>
  </si>
  <si>
    <t>VENTAS Y PRESTACIONES DE SERVICIOS</t>
  </si>
  <si>
    <t>SIN INCLUIR IVA</t>
  </si>
  <si>
    <t>IVA FACTURADO</t>
  </si>
  <si>
    <t>OBSERVACIONES</t>
  </si>
  <si>
    <t>A la Corporación Local (CL)</t>
  </si>
  <si>
    <t>A Organismos y entes dependientes de la CL (especificar)</t>
  </si>
  <si>
    <t>IMPORTE</t>
  </si>
  <si>
    <t>Resto de ventas y prestaciones de servicios</t>
  </si>
  <si>
    <t>TOTAL IMPORTE NETO CIFRA DE NEGOCIOS</t>
  </si>
  <si>
    <t xml:space="preserve">INGRESOS Y GASTOS EXCEPCIONALES </t>
  </si>
  <si>
    <t>DETALLE DE GASTOS</t>
  </si>
  <si>
    <t>IMPUESTO SOBRE SOCIEDADES</t>
  </si>
  <si>
    <t>Retenciones y pagos a cuenta del ejercicio</t>
  </si>
  <si>
    <t>Cuota líquida a ingresos (+) o a devolver (-) del ejercicio anterior</t>
  </si>
  <si>
    <t>ID.5 - INFORMACION ADICIONAL SOBRE TRANSFERENCIAS Y SUBVENCIONES RECIBIDAS</t>
  </si>
  <si>
    <t>INFORMACION RELATIVA A LAS APORTACIONES DE CAPITAL Y AL PATRIMONIO, SUBVENCIONES Y TRNSFERENCIAS RECIBIDAS DE LAS AAPP Y DE OTROS CONCEPTOS (EXCEPTO DE LA UE)</t>
  </si>
  <si>
    <t>FONDOS PROPIOS</t>
  </si>
  <si>
    <t>SALDO FIN DE EJERCICIO ANTERIOR</t>
  </si>
  <si>
    <t>(+) RECIBIDAS EN EL EJERCICIO</t>
  </si>
  <si>
    <t>(+) CONVERSION DE DEUDAS A LARGO PLAZO EN SUBVENCIONES</t>
  </si>
  <si>
    <t>(-) SUBVENCIONES TRASPASADAS A RESULTADOS DEL EJERCICIO (746 Y 747)</t>
  </si>
  <si>
    <t>(+/-) OTROS MOVIMIENTOS</t>
  </si>
  <si>
    <t>TOTAL</t>
  </si>
  <si>
    <t>SALDO FIN TRIMESTRE VENCIDO</t>
  </si>
  <si>
    <t>SUBVENCIONES, DONACIONES Y LEGADOS IMPUTADOS AL PATRIMONIO NETO (130, 131, 132)</t>
  </si>
  <si>
    <t>SUBVENCIONES, DONACIONES Y LEGADOS A LA EXPLOTACION (740)</t>
  </si>
  <si>
    <t>CUENTA DEL PLAN GENERAL DE CONTABILIDAD</t>
  </si>
  <si>
    <t>OTRO TRATAMIENTO CONTABLE</t>
  </si>
  <si>
    <t>ID.6 INFORMACION ADICIONAL SOBRE LAS INVERSIONES EN ACTIVOS NO FINANCIEROS RECOGIDOS EN EL BALANCE</t>
  </si>
  <si>
    <t>17-00-024-HH-000</t>
  </si>
  <si>
    <t>SALDO INICIAL</t>
  </si>
  <si>
    <t>VARIACIONES DEL EJERCICIO</t>
  </si>
  <si>
    <t>SALDO FINAL       (9)</t>
  </si>
  <si>
    <t>OBSERVACIONES          (10)</t>
  </si>
  <si>
    <r>
      <t xml:space="preserve">(+)             </t>
    </r>
    <r>
      <rPr>
        <b/>
        <sz val="8"/>
        <color indexed="48"/>
        <rFont val="Verdana"/>
        <family val="2"/>
      </rPr>
      <t xml:space="preserve">ADQUISICIONES  </t>
    </r>
    <r>
      <rPr>
        <b/>
        <sz val="9"/>
        <color indexed="48"/>
        <rFont val="Verdana"/>
        <family val="2"/>
        <charset val="1"/>
      </rPr>
      <t xml:space="preserve">          (2)</t>
    </r>
  </si>
  <si>
    <t>(+/-) PROVISIÓN POR DESMANTELAMIENTO          (3)</t>
  </si>
  <si>
    <t>(+) INTERESES CAPITALIZADOS             (4)</t>
  </si>
  <si>
    <t>(-)          AMORTIZACION DEL EJERCICIO                 (5)</t>
  </si>
  <si>
    <t>(-/+) DETERIORO O REVERSÓN DEL DETERIORO            (6)</t>
  </si>
  <si>
    <t>(-) VENTAS (7)</t>
  </si>
  <si>
    <t>(+/-) OTRAS VARIACIONES (ESPECIFICAR EN OBSERVACIONES)                                                 (8)</t>
  </si>
  <si>
    <t>INMOVILIZADO INTANGBLE</t>
  </si>
  <si>
    <t>INVERSIONES INMOBILIARIAS (excepto terrenos)</t>
  </si>
  <si>
    <t>TERRENOS</t>
  </si>
  <si>
    <t>EXISTENCIAS</t>
  </si>
  <si>
    <t>ID.4 INFORMACION ADICIONAL PROVISIONES A LARGO Y A CORTO PLAZO</t>
  </si>
  <si>
    <t>A LARGO PLAZO</t>
  </si>
  <si>
    <t>SALDO FIN EJERCICIO ANTERIOR</t>
  </si>
  <si>
    <t>(+) DOTACIONES</t>
  </si>
  <si>
    <t>(-) APLICACIONES</t>
  </si>
  <si>
    <t>(-) EXCESOS</t>
  </si>
  <si>
    <t>(+/-) TRASPASOS (RECLSIFICACIONES)</t>
  </si>
  <si>
    <t>(140) Provisión por retribuciones al personal</t>
  </si>
  <si>
    <t>(141) Provisión para impuestos</t>
  </si>
  <si>
    <t xml:space="preserve">(143) Provisión por desmantelamiento, retiro o rehabilitacion de inmovilizado </t>
  </si>
  <si>
    <t>(142), (145), (146), (147) Otras Provisiones</t>
  </si>
  <si>
    <t>TOTAL LARGO PLAZO</t>
  </si>
  <si>
    <t>A CORTO PLAZO</t>
  </si>
  <si>
    <t>* Su signo puede ser positivo o negativo.</t>
  </si>
  <si>
    <t>SALDO FIN * TRIMESTRE VENCIDO</t>
  </si>
  <si>
    <t>(5290) Provisión a corto plazo por retribuciones al personal</t>
  </si>
  <si>
    <t>(5291) Provisión a corto para impuestos</t>
  </si>
  <si>
    <t xml:space="preserve">(5293) Provisión a corto por desmantelamiento, retiro o rehabilitacion de inmovilizado </t>
  </si>
  <si>
    <t>(499), (5292), (5295), (5296), (5297) Otras Provisiones a corto plazo</t>
  </si>
  <si>
    <t>TOTAL CORTO PLAZO</t>
  </si>
  <si>
    <t>ID.7 - INVERSIONES FINANCIERAS</t>
  </si>
  <si>
    <t>ENTIDAD BENEFICIARIA</t>
  </si>
  <si>
    <t>CUENTA DE BALANCE</t>
  </si>
  <si>
    <t>ADQUISICIONES</t>
  </si>
  <si>
    <t>REVALIZACIONES Y OTROS</t>
  </si>
  <si>
    <t>PERDIDAS DE VALOR Y OTROS</t>
  </si>
  <si>
    <t>SALDO FINAL</t>
  </si>
  <si>
    <t>% PARTICIPACION (a final de trimestre vencido</t>
  </si>
  <si>
    <t>INVERSIONES EN INSTRUMENTOS DE PATRIMONIO</t>
  </si>
  <si>
    <t xml:space="preserve">SALDO INICIAL </t>
  </si>
  <si>
    <r>
      <t>ENAJENACIONES</t>
    </r>
    <r>
      <rPr>
        <b/>
        <sz val="8"/>
        <color indexed="48"/>
        <rFont val="Verdana"/>
        <family val="2"/>
      </rPr>
      <t xml:space="preserve"> O</t>
    </r>
    <r>
      <rPr>
        <b/>
        <sz val="8"/>
        <color indexed="48"/>
        <rFont val="Verdana"/>
        <family val="2"/>
        <charset val="1"/>
      </rPr>
      <t xml:space="preserve"> REEMBOLSO DE PRÉSTAMOS CONCEDIDOS</t>
    </r>
  </si>
  <si>
    <t>AUMENTOS (+)</t>
  </si>
  <si>
    <t>DISMINUCIONES (-)</t>
  </si>
  <si>
    <t>INFORMACIÓN RELATIVA A LAS TRANSFEENCIAS, SUBVENCIONES Y AYUDAS OTRORGADAS POR LA ENTIDAD, DESGLOSADAS ENTRE CORRIENTES Y DE CAPITAL, ASÍ COMO POR EL BENEFICIARIO DE LAS MISMAS</t>
  </si>
  <si>
    <t>CUENTA DE RESULTADOS  (GRUPO 6)</t>
  </si>
  <si>
    <t>SUBVENCIONES DE EXPLOTACIÓN</t>
  </si>
  <si>
    <t>SUBVENCIONES DE CAPITAL</t>
  </si>
  <si>
    <t>IMPORTE REGISTRADO EN CONTABILIDAD</t>
  </si>
  <si>
    <t>ID.9 - INFORMACIÓN DE AYUDAS, TRANSFERENCIAS Y SUBVENCIONES CONCEDIDAS</t>
  </si>
  <si>
    <t>A empresas públicas no clasificadas en el Sector Admones. Públicas</t>
  </si>
  <si>
    <t>A empresas privadas</t>
  </si>
  <si>
    <t>A otros (hogares, entidades sin fines de lucro)</t>
  </si>
  <si>
    <t xml:space="preserve">Al Estado y sus entes dependientes clasificados en el Sector Admones. Pbcas. </t>
  </si>
  <si>
    <t xml:space="preserve">A la Comunidad Autonoma y sus entes  dependientes clasificados en el Sector Admones. Pbcas. </t>
  </si>
  <si>
    <t>CUENTA DEL P.G.C.</t>
  </si>
  <si>
    <t xml:space="preserve">A Corporaciones Locales y sus entes dependientes clasificados Sector Admones. Pbcas. </t>
  </si>
  <si>
    <t>Aportacion del Ayuntamiento de Valencia</t>
  </si>
  <si>
    <t>ID.8 - ACTUACIONES EFECTUADAS POR EMPRESAS PÚBLICAS POR CUENTA DE ADMINISTRACIONES Y ENTIDADES PUBLICAS</t>
  </si>
  <si>
    <t>NOMBRE DE LA ENTIDAD O ADMON. PBLCA. POR CUENTA DE LA CUAL SE REALIZA LA INVERSION</t>
  </si>
  <si>
    <t>VOLUMEN TOTAL DE INVERSION ENCOMENDADA</t>
  </si>
  <si>
    <t>IMPORTE DE LA ACTUACION RECOGIDO EN EL BALANCE</t>
  </si>
  <si>
    <t>AUMENTOS       (+)</t>
  </si>
  <si>
    <t>TRASPASOS   (+/-)</t>
  </si>
  <si>
    <t>F 1.2.9 - CALENDARIO Y PRESUPUESTO DE TESORERÍA</t>
  </si>
  <si>
    <t>CONCEPTO</t>
  </si>
  <si>
    <t>COBROS / PAGOS FINAL TRIMESTRE VENCIDO</t>
  </si>
  <si>
    <t>PAGOS ACUMULADOS FINAL TRIMESTRE VENCIDO NO INCLUIDOS EN EL CALCULO DEL PMPP</t>
  </si>
  <si>
    <t>PAGOS ACUMULADOS FINAL TRIMESTRE VENCIDO INCLUIDOS EN EL CALCULO DEL PMPP</t>
  </si>
  <si>
    <t>Saldo inicial de Tesorería al comienzo del periodo</t>
  </si>
  <si>
    <t>Flujo de efectivo actividades explotación</t>
  </si>
  <si>
    <t>Cobros por actividades de explotación</t>
  </si>
  <si>
    <t>Pagos por actividades de explotación</t>
  </si>
  <si>
    <t>Flujo de efectivo actividades de inversión</t>
  </si>
  <si>
    <t>Cobros por Desinversiones</t>
  </si>
  <si>
    <t>Pagos por inversiones</t>
  </si>
  <si>
    <t>Flujo de efectivo por actividades de financiación</t>
  </si>
  <si>
    <t>Pagos por actividades de financiación</t>
  </si>
  <si>
    <t>Cobros por actividades de financiación</t>
  </si>
  <si>
    <t>Efecto de las variaciones de tipo de cambio</t>
  </si>
  <si>
    <t>Saldo de Caja</t>
  </si>
  <si>
    <t>3º TRIMESTRE</t>
  </si>
  <si>
    <t>3º TRIMESTRE DE 2017</t>
  </si>
  <si>
    <t xml:space="preserve">DETALLE DE INGRESOS </t>
  </si>
  <si>
    <t>3º TRIMESTRE 2017</t>
  </si>
  <si>
    <t xml:space="preserve">Subvención Fundación Tripartita </t>
  </si>
  <si>
    <t>Otros ingresos de gestión</t>
  </si>
  <si>
    <t>INMOVILIZADO MATERIAL (excepto terrenos)</t>
  </si>
  <si>
    <t>Bajas de inmovilizado durante el periodo</t>
  </si>
  <si>
    <t xml:space="preserve">RESTO DE INVERSIONES </t>
  </si>
  <si>
    <t>Imposiciones a largo plazo BANCAJA</t>
  </si>
  <si>
    <t>Fianzas y depósitos a L.P. AENA Y ADIF</t>
  </si>
  <si>
    <t>Fianzas de alquiler</t>
  </si>
  <si>
    <t>F.1.4.1. - Balance (ESFL) (modelo abreviado)</t>
  </si>
  <si>
    <r>
      <t xml:space="preserve">Entidad local: </t>
    </r>
    <r>
      <rPr>
        <b/>
        <sz val="12"/>
        <color indexed="8"/>
        <rFont val="Calibri"/>
        <family val="2"/>
      </rPr>
      <t>AYUNTAMIENTO DE VALENCIA</t>
    </r>
  </si>
  <si>
    <r>
      <t>NIF:</t>
    </r>
    <r>
      <rPr>
        <b/>
        <sz val="12"/>
        <color indexed="8"/>
        <rFont val="Calibri"/>
        <family val="2"/>
      </rPr>
      <t xml:space="preserve">  G-46893467</t>
    </r>
  </si>
  <si>
    <t>(Importes en €)</t>
  </si>
  <si>
    <t>ACTIVO</t>
  </si>
  <si>
    <t>Cuentas</t>
  </si>
  <si>
    <t>A) ACTIVO NO CORRIENTE</t>
  </si>
  <si>
    <t>I.  Inmovilizado intangible</t>
  </si>
  <si>
    <t xml:space="preserve">   1. Patentes, licencia, marcas y similares</t>
  </si>
  <si>
    <t>(280), (2830), (290)</t>
  </si>
  <si>
    <t xml:space="preserve">   2. Amortización Acumulada Inmov. Intangible</t>
  </si>
  <si>
    <t>240, 241, 242, 243, 244, 249, (299)</t>
  </si>
  <si>
    <t>II. Bienes del Patrimonio Histórico</t>
  </si>
  <si>
    <t>III. Inmovilizado material</t>
  </si>
  <si>
    <t>21, 281, 23</t>
  </si>
  <si>
    <t xml:space="preserve">   1. Inmovilizado material</t>
  </si>
  <si>
    <t>(2831), (291)</t>
  </si>
  <si>
    <t>22, (282), (2832), (292)</t>
  </si>
  <si>
    <t>IV. Inversiones inmobiliarias</t>
  </si>
  <si>
    <t>2503, 2504, 2513, 2514, 2523, 2524, (2593), (2594), (293), (2943), (2944)</t>
  </si>
  <si>
    <t>V. Inversiones en entidades del grupo y asociadas a l.p.</t>
  </si>
  <si>
    <t>(2953), (2954)</t>
  </si>
  <si>
    <t>2505,2515, 2525, (2595), 260, 261, 262, 263, 264, 265, 267, 268, (269), 27,</t>
  </si>
  <si>
    <t>VI. Inversiones financieras a largo plazo</t>
  </si>
  <si>
    <t>(2945), (2955), (297), (298)</t>
  </si>
  <si>
    <t>VII. Activos por Impuesto diferido</t>
  </si>
  <si>
    <t>B) ACTIVO CORRIENTE</t>
  </si>
  <si>
    <t>30, 31, 32, 33, 34, 35, 36, (39), 407</t>
  </si>
  <si>
    <t>I. Existencias</t>
  </si>
  <si>
    <t xml:space="preserve">   Comerciales</t>
  </si>
  <si>
    <t>447, 448, (495)</t>
  </si>
  <si>
    <t>II. Usuarios y otros deudores de la actividad propia</t>
  </si>
  <si>
    <t>430, 431, 432, 433, 434, 435, 436, (437), (490), (493), 440, 441, 446, 449,</t>
  </si>
  <si>
    <t>III. Deudores comerciales y otras cuentas a cobrar</t>
  </si>
  <si>
    <t>460, 464, 470, 471, 472, 558, 544</t>
  </si>
  <si>
    <t xml:space="preserve">  1. Clientes por venta y prestación de servicios</t>
  </si>
  <si>
    <t>5303, 5304, 5313, 5314, 5323, 5324, 5333, 5334, 5343, 5344, 5353, 5354,</t>
  </si>
  <si>
    <t>IV. Inversiones en empresas del grupo y asociadas a c.p.</t>
  </si>
  <si>
    <t>(5393), (5394), 5523, 5524, (593), (5943), (5944), (5953), (5954)</t>
  </si>
  <si>
    <t>5305, 5315, 5325, 5335, 5345, 5355, (5395), 540, 541, 542, 543, 545, 546,</t>
  </si>
  <si>
    <t>V. Inversiones financieras a c.p.</t>
  </si>
  <si>
    <t>547, 548, (549), 551, 5525, 5590, 5593, 565, 566, (5945), (5955), (597), (598)</t>
  </si>
  <si>
    <t xml:space="preserve">   1. Depósitos recibido a c.p.</t>
  </si>
  <si>
    <t>480, 567</t>
  </si>
  <si>
    <t>VI. Periodificaciones a corto plazo</t>
  </si>
  <si>
    <t>VII. Efectivo y otros activos liquidos equivalentes</t>
  </si>
  <si>
    <t>TOTAL ACTIVO (A+B)</t>
  </si>
  <si>
    <t>PATRIMONIO NETO Y PASIVO</t>
  </si>
  <si>
    <t>A) PATRIMONIO NETO</t>
  </si>
  <si>
    <t>A-1) Fondos propios.</t>
  </si>
  <si>
    <t>I. Dotacion Fundacional / Fondo social</t>
  </si>
  <si>
    <t>100, 101</t>
  </si>
  <si>
    <t xml:space="preserve">   1. Dotación Fundacional </t>
  </si>
  <si>
    <t>(103), (104)</t>
  </si>
  <si>
    <t xml:space="preserve">   2. (Dotación Fundacional no exigida/Fondo social no exigido)</t>
  </si>
  <si>
    <t>111, 113, 114, 115</t>
  </si>
  <si>
    <t>II. Reservas.</t>
  </si>
  <si>
    <t>120, (121)</t>
  </si>
  <si>
    <t>III. Excedentes de ejercicios anteriores</t>
  </si>
  <si>
    <t>IV. Excedente del ejercicio</t>
  </si>
  <si>
    <t>133, 1340, 137</t>
  </si>
  <si>
    <t>A-2) Ajustes por cambios de valor</t>
  </si>
  <si>
    <t>130, 131, 132</t>
  </si>
  <si>
    <t>A-3) Subvenciones, donaciones y legados recibidos</t>
  </si>
  <si>
    <t>B) PASIVO NO CORRIENTE</t>
  </si>
  <si>
    <t>I. Provisiones a largo plazo.</t>
  </si>
  <si>
    <t>II. Deudas a largo plazo</t>
  </si>
  <si>
    <t>1605, 170</t>
  </si>
  <si>
    <t xml:space="preserve">   1. Deudas con entidades de créditos</t>
  </si>
  <si>
    <t>1625, 174</t>
  </si>
  <si>
    <t xml:space="preserve">   2. Acreedores por arrendamiento financiero</t>
  </si>
  <si>
    <t>1615, 1635, 171, 172, 173, 175, 176, 177, 179, 180, 185, 189</t>
  </si>
  <si>
    <t>1603, 1604, 1613, 1614, 1623, 1624, 1633, 1634</t>
  </si>
  <si>
    <t>III. Deudas con entidades del grupo y asociadas a l.p.</t>
  </si>
  <si>
    <t>IV. Pasivos por impuestos diferidos</t>
  </si>
  <si>
    <t>V. Periodificaciones a largo plazo</t>
  </si>
  <si>
    <t>C) PASIVO CORRIENTE</t>
  </si>
  <si>
    <t>499, 529</t>
  </si>
  <si>
    <t>I. Provisiones a corto plazo.</t>
  </si>
  <si>
    <t>II. Deudas a corto plazo</t>
  </si>
  <si>
    <t>5105, 520, 527</t>
  </si>
  <si>
    <t>5125, 524</t>
  </si>
  <si>
    <t>500, 505, 506, 509, 5115, 5145, 521, 522, 523, 525, 528, 551, 5525,</t>
  </si>
  <si>
    <t xml:space="preserve">   3. Otras deudas a corto plazo</t>
  </si>
  <si>
    <t>5530, 5532, 555, 5565, 5566, 5595, 5598, 560, 561, 569</t>
  </si>
  <si>
    <t>5103, 5104, 5113, 5114, 5123, 5124, 5133, 5134, 5143, 5144, 5523, 5524,</t>
  </si>
  <si>
    <t>III. Deudas con entidades del grupo y asociadas a c.p.</t>
  </si>
  <si>
    <t>5563, 5564</t>
  </si>
  <si>
    <t>IV. Beneficiarios-acreedores</t>
  </si>
  <si>
    <t>V. Acreedores comerciales y otras cuentas a pagar</t>
  </si>
  <si>
    <t>400, 401, 402, 403, 404, 405, (406)</t>
  </si>
  <si>
    <t xml:space="preserve">   1. Proveedores</t>
  </si>
  <si>
    <t>410, 411, 419, 438, 465, 466, 475, 476, 477</t>
  </si>
  <si>
    <t>485, 568</t>
  </si>
  <si>
    <t>TOTAL PATRIMONIO NETO Y PASIVO (A+B+C)</t>
  </si>
  <si>
    <r>
      <t xml:space="preserve">Entidad sin fines lucrativos: </t>
    </r>
    <r>
      <rPr>
        <b/>
        <sz val="12"/>
        <color indexed="8"/>
        <rFont val="Calibri"/>
        <family val="2"/>
      </rPr>
      <t xml:space="preserve">FUNDACIÓN TURISMO VALÈNCIA DE LA COMUNITAT VALENCIANA </t>
    </r>
  </si>
  <si>
    <r>
      <t>NIF:</t>
    </r>
    <r>
      <rPr>
        <b/>
        <sz val="12"/>
        <color indexed="8"/>
        <rFont val="Calibri"/>
        <family val="2"/>
      </rPr>
      <t xml:space="preserve"> G-46893467</t>
    </r>
  </si>
  <si>
    <t>Previsión del ejercicio</t>
  </si>
  <si>
    <t>Resumen de CUENTA DE RESULTADOS</t>
  </si>
  <si>
    <t>A) Excedente del ejercicio</t>
  </si>
  <si>
    <t>1. Ingresos por la actividad propia</t>
  </si>
  <si>
    <t xml:space="preserve">   a) Cuotas de usuarios y afiliados</t>
  </si>
  <si>
    <t xml:space="preserve">   b) Aportaciones de usuarios</t>
  </si>
  <si>
    <t>722, 723</t>
  </si>
  <si>
    <t xml:space="preserve">   c) Ingresos de promociones, patrocinadores y colaboraciones</t>
  </si>
  <si>
    <t>740, 747, 748</t>
  </si>
  <si>
    <t xml:space="preserve">   d) Subvenciones, donaciones y legados de explotación imputados al excedente del ejercicio</t>
  </si>
  <si>
    <t xml:space="preserve">   e) Reintegro de ayudas y asignaciones</t>
  </si>
  <si>
    <t>700, 701, 702, 703, 704, 705, (706), (708), (709)</t>
  </si>
  <si>
    <t>1X. Ventas y otros ingresos de la actividad mercantil</t>
  </si>
  <si>
    <t>2. Gastos por ayudas y otros</t>
  </si>
  <si>
    <t>(650),</t>
  </si>
  <si>
    <t xml:space="preserve">   a) Ayudas monetarias</t>
  </si>
  <si>
    <t>(651),</t>
  </si>
  <si>
    <t xml:space="preserve">   b) Ayudas no monetarias</t>
  </si>
  <si>
    <t>(653), (654)</t>
  </si>
  <si>
    <t xml:space="preserve">   c) Gastos por colaboraciones y del organo de gobierno</t>
  </si>
  <si>
    <t xml:space="preserve">   d) Reintegro de subvenciones, donaciones y legados</t>
  </si>
  <si>
    <t>(6930), 71*, 7930</t>
  </si>
  <si>
    <t>3. Variación de existencias de productos terminados y en curso de fabricación</t>
  </si>
  <si>
    <t>4. Trabajos realizados por la entidad para su activo</t>
  </si>
  <si>
    <t>5. Aprovisionamientos</t>
  </si>
  <si>
    <t>(600), (601), (602), 6060, 6061, 6062,</t>
  </si>
  <si>
    <t xml:space="preserve">   a) Compras de mercaderias</t>
  </si>
  <si>
    <t>6080, 6081, 6082, 6090, 6091, 6092,</t>
  </si>
  <si>
    <t>610*, 611*, 612*, (607), (6931), (6932),</t>
  </si>
  <si>
    <t xml:space="preserve">   b) Variación de existencias</t>
  </si>
  <si>
    <t>(6933), 7931, 7932, 7933</t>
  </si>
  <si>
    <t>6. Otros ingresos de la actividad</t>
  </si>
  <si>
    <t>(640), (641), (642), (643), (644), (649),</t>
  </si>
  <si>
    <t>7. Gastos de personal</t>
  </si>
  <si>
    <t>8. Otros gastos de la actividad</t>
  </si>
  <si>
    <t>a) Servicios exteriores</t>
  </si>
  <si>
    <t>b) Tributos</t>
  </si>
  <si>
    <t>c) Otros gastos de gestión corriente</t>
  </si>
  <si>
    <t>(68),</t>
  </si>
  <si>
    <t>9. Amortización del inmovilizado</t>
  </si>
  <si>
    <t>745, 746</t>
  </si>
  <si>
    <t>10. Subvenciones, donaciones y legados de capital traspasados al excedente del ejercicio</t>
  </si>
  <si>
    <t>7951, 7952, 7955, 7956</t>
  </si>
  <si>
    <t>11. Exceso de provisiones</t>
  </si>
  <si>
    <t>(690), (691), (692), 770, 771, 772, 790,</t>
  </si>
  <si>
    <t>12. Deterioro y resultado por enajenacion del inmovilizado</t>
  </si>
  <si>
    <t>791, 792, (670), (671), (672)</t>
  </si>
  <si>
    <t>A.1) EXCEDENTE DE LA ACTIVIDAD (1+2+3+4+5+6+7+8+9+10+11+12)</t>
  </si>
  <si>
    <t>13. Ingresos financieros</t>
  </si>
  <si>
    <t>14. Gastos financieros</t>
  </si>
  <si>
    <t>15. Variación de valor razonable de instrumentos financieros</t>
  </si>
  <si>
    <t>16. Diferencias de cambio</t>
  </si>
  <si>
    <t>17. Deterioro y resultado por enajenaciones de instrumentos financieros</t>
  </si>
  <si>
    <t>A.2) EXCEDENTE DE LAS OPERACIONES FINANCIERAS (13+14+15+16+17)</t>
  </si>
  <si>
    <t>A.3) EXCEDENTE ANTES DE IMPUESTOS (A.1 + A.2)</t>
  </si>
  <si>
    <t>(6300*), 6301, (633), 638</t>
  </si>
  <si>
    <t>18. Impuesto sobre beneficios</t>
  </si>
  <si>
    <t xml:space="preserve">A.4) VARIACIONES DEL PATRIMONIO NETO RECONOCIDA EN EL EXCEDENTE DEL </t>
  </si>
  <si>
    <t>EJERCICIO (A.3 - 18)</t>
  </si>
  <si>
    <t>Previsión inicial 2017</t>
  </si>
  <si>
    <t>Estimaciones anuales de cierre de Ejercicio</t>
  </si>
  <si>
    <t>Situación fin trimestre vencido</t>
  </si>
  <si>
    <t>31/XII/2016</t>
  </si>
  <si>
    <t xml:space="preserve">   2. Otros acreedores</t>
  </si>
  <si>
    <t xml:space="preserve">   2. Fianzas y depósitos a largo plazo</t>
  </si>
  <si>
    <t xml:space="preserve">   1. Imposiciones a Largo plazo</t>
  </si>
  <si>
    <t xml:space="preserve">  2. Otros deudores</t>
  </si>
  <si>
    <t>BALANCE (ESFL)</t>
  </si>
  <si>
    <t/>
  </si>
  <si>
    <t>(en euros)</t>
  </si>
  <si>
    <t>G-46893467</t>
  </si>
  <si>
    <t>Datos de plantillas y retribuciones</t>
  </si>
  <si>
    <t xml:space="preserve">Nº total de efectivos </t>
  </si>
  <si>
    <t xml:space="preserve">Importe total gastos </t>
  </si>
  <si>
    <t>Gastos distribuidos por grupos de personal</t>
  </si>
  <si>
    <t>Planes de pensiones</t>
  </si>
  <si>
    <t>Total retribuciones</t>
  </si>
  <si>
    <t>Órganos de Gobierno</t>
  </si>
  <si>
    <t>Máximos responsables</t>
  </si>
  <si>
    <t>Resto de personal directivo</t>
  </si>
  <si>
    <t>Laboral contrato indefinido</t>
  </si>
  <si>
    <t>Laboral duración determinada</t>
  </si>
  <si>
    <t>Otro personal ( becarios)</t>
  </si>
  <si>
    <t xml:space="preserve">TOTAL </t>
  </si>
  <si>
    <t>Gastos Comunes sin distribuir por grupos</t>
  </si>
  <si>
    <t xml:space="preserve">   Acción social</t>
  </si>
  <si>
    <t xml:space="preserve">   Seguridad Social</t>
  </si>
  <si>
    <t>TOTAL GASTOS COMUNES</t>
  </si>
  <si>
    <t>Observaciones:</t>
  </si>
  <si>
    <t>Grupo de personal</t>
  </si>
  <si>
    <t>Número  de efectivos a fin de trimestre vencido</t>
  </si>
  <si>
    <t>Sueldos y salarios (excepto variable)</t>
  </si>
  <si>
    <t>Retribución variable</t>
  </si>
  <si>
    <t>Otras retribuciones</t>
  </si>
  <si>
    <t>Importe de Retribuciones ejecutadas a fin trimestre vencido</t>
  </si>
  <si>
    <t>F.1.2.12 Situación de ejecución de efectivos</t>
  </si>
  <si>
    <t>F.1.1.13: Deuda viva y previsión de Vencimiento de Deuda previsto en el próximo trimestre</t>
  </si>
  <si>
    <t>VENCIMIENTO PREVISTO</t>
  </si>
  <si>
    <t>Deuda a corto plazo (operaciones de tesorería)</t>
  </si>
  <si>
    <t>Deuda a largo plazo</t>
  </si>
  <si>
    <t xml:space="preserve">     Emisiones de deuda</t>
  </si>
  <si>
    <t xml:space="preserve">     Operaciones con entidades de credito</t>
  </si>
  <si>
    <t xml:space="preserve">     Factoring sin recurso</t>
  </si>
  <si>
    <t xml:space="preserve">     Deuda con Administraciones publicas (FFPP) (1)</t>
  </si>
  <si>
    <t xml:space="preserve">     Otras operaciones de credito</t>
  </si>
  <si>
    <t>Avales ejecutados durante el ejercicio</t>
  </si>
  <si>
    <t xml:space="preserve">     Entidades dependientes de la corporación local (clasificadas como Admin Pub)</t>
  </si>
  <si>
    <t xml:space="preserve">     Resto de Entidades</t>
  </si>
  <si>
    <t>Avales reintegrados durante el ejercicio</t>
  </si>
  <si>
    <t>TOTAL DEUDA VIVA</t>
  </si>
  <si>
    <t>DEUDA VIVA FINAL TRIMESTRE VENCIDO</t>
  </si>
  <si>
    <t>Abril/Julio/Octubre</t>
  </si>
  <si>
    <t>Mayo/Agosto/Noviembre</t>
  </si>
  <si>
    <t>Junio/Sept/Diciembre</t>
  </si>
  <si>
    <t>Emisiones de deuda</t>
  </si>
  <si>
    <t>Operaciones con Entidades de credito</t>
  </si>
  <si>
    <t>Factoring sin recurso</t>
  </si>
  <si>
    <t>Deuda con Administraciones Publicas (FFPP) (1)</t>
  </si>
  <si>
    <t>Otras operaciones de credito</t>
  </si>
  <si>
    <t>Total vencimientos</t>
  </si>
  <si>
    <t>F.1.2.14: Perfil de vencimiento de la deuda en los proximos 10 años (operaciones contratadas y/o previsto realizar hasta 31/12/2017)</t>
  </si>
  <si>
    <t>VENCIMIENTOS PREVISTOS EN EL EJERCICIO (INCLUYENDO LAS OPERACIONES PREVISTO REALIZAR HASTA 31/12/2017)</t>
  </si>
  <si>
    <t>TRIMESTRE 3 DEL EJERCICIO 2017</t>
  </si>
  <si>
    <t>COMUNICACIÓN EJECUCIÓN TRIMESTRAL CORRESPONDIENTE AL TRIMESTRE 3 DEL EJERCICIO 2017</t>
  </si>
  <si>
    <t>Previsiones iniciales</t>
  </si>
  <si>
    <t>Concepto</t>
  </si>
  <si>
    <t>Previsión de cierre final de ejercicio</t>
  </si>
  <si>
    <t>Ingresos no financieros a efectos de Contabilidad Nacional</t>
  </si>
  <si>
    <t>Importe neto de cifra negocios</t>
  </si>
  <si>
    <t>Trabajos previsto realiza por la empresa para su activo</t>
  </si>
  <si>
    <t>Ingresos accesorios y otros ingresos de la gestion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</si>
  <si>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</si>
  <si>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</si>
  <si>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</si>
  <si>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</si>
  <si>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Aportaciones patrimoniales</t>
  </si>
  <si>
    <t>Subvenciones de capital a recibir</t>
  </si>
  <si>
    <t>Gastos no financieros a efectos de Contabilidad Nacional</t>
  </si>
  <si>
    <t>F.1.2.B1: Actualización de Capacidad/Necesidad de Financiación (calculada conforme SEC)</t>
  </si>
  <si>
    <t>Aprovisionamientos</t>
  </si>
  <si>
    <t>Gastos de personal</t>
  </si>
  <si>
    <t>Otros gastos de explotación</t>
  </si>
  <si>
    <t>Gastos financieros asimilados</t>
  </si>
  <si>
    <t>Impuesto de Sociedades</t>
  </si>
  <si>
    <t>Otros impuestos</t>
  </si>
  <si>
    <t>Gastos excepcionales</t>
  </si>
  <si>
    <t>Variación del inmovilizado material e intangible, de inversiones inmobiliarias; de existencias</t>
  </si>
  <si>
    <t>Variacion de existencias de productos terminados y en curso de fabricación de la cuenta PYG</t>
  </si>
  <si>
    <t>Aplicación de Provisiones</t>
  </si>
  <si>
    <t>Inversiones efectuadas por cuenta de Administraciones y Entidades Públicas</t>
  </si>
  <si>
    <t>Ayudas, transferencias y subvenciones concedidas</t>
  </si>
  <si>
    <t>Observaciones a desviaciones anual s/Previsto, y/o a importes reflejados en el concepto</t>
  </si>
  <si>
    <t>Comunicación ejecucion trimestrla correspondiente al trimestre 3 deo ejercicio 2017</t>
  </si>
  <si>
    <t>F.1.4.2. - Contabilidad ESFL - Modelo Abreviado - Cuenta de Resultados</t>
  </si>
  <si>
    <t xml:space="preserve">Estimaciones actuales de cierre Ejercicio </t>
  </si>
  <si>
    <t xml:space="preserve">(629), </t>
  </si>
  <si>
    <t>(631), (634), 636, 639, ,</t>
  </si>
  <si>
    <t>(655),(694), (695), 794, 7954, (656), (659)</t>
  </si>
  <si>
    <t>d) Gastos e Ingresos Extraordinarios</t>
  </si>
  <si>
    <t>(662), (669)</t>
  </si>
  <si>
    <t>(668) (768)</t>
  </si>
  <si>
    <t>(678) 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</si>
</sst>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€;\(#,##0.00\)_€;&quot;- &quot;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indexed="48"/>
      <name val="Verdana"/>
      <family val="2"/>
      <charset val="1"/>
    </font>
    <font>
      <b/>
      <sz val="10"/>
      <color indexed="48"/>
      <name val="Verdana"/>
      <family val="2"/>
      <charset val="1"/>
    </font>
    <font>
      <b/>
      <sz val="9"/>
      <name val="Verdana"/>
      <family val="2"/>
      <charset val="1"/>
    </font>
    <font>
      <sz val="9"/>
      <name val="Verdana"/>
      <family val="2"/>
      <charset val="1"/>
    </font>
    <font>
      <b/>
      <sz val="8"/>
      <color indexed="48"/>
      <name val="Verdana"/>
      <family val="2"/>
      <charset val="1"/>
    </font>
    <font>
      <b/>
      <sz val="9"/>
      <name val="Verdana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4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9"/>
      <color indexed="12"/>
      <name val="Verdana"/>
      <family val="2"/>
    </font>
    <font>
      <sz val="9"/>
      <color indexed="8"/>
      <name val="Verdana"/>
      <family val="2"/>
    </font>
    <font>
      <b/>
      <u/>
      <sz val="9"/>
      <name val="Verdana"/>
      <family val="2"/>
    </font>
    <font>
      <b/>
      <u/>
      <sz val="9"/>
      <color indexed="8"/>
      <name val="Verdana"/>
      <family val="2"/>
    </font>
    <font>
      <b/>
      <sz val="11"/>
      <color indexed="48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/>
      <diagonal/>
    </border>
    <border>
      <left style="medium">
        <color indexed="44"/>
      </left>
      <right style="medium">
        <color indexed="44"/>
      </right>
      <top/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/>
      <top/>
      <bottom/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/>
      <top style="medium">
        <color indexed="44"/>
      </top>
      <bottom/>
      <diagonal/>
    </border>
    <border>
      <left/>
      <right style="medium">
        <color indexed="44"/>
      </right>
      <top/>
      <bottom style="medium">
        <color indexed="44"/>
      </bottom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medium">
        <color indexed="44"/>
      </right>
      <top/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44"/>
      </left>
      <right style="medium">
        <color indexed="4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0" fontId="27" fillId="0" borderId="0"/>
  </cellStyleXfs>
  <cellXfs count="339">
    <xf numFmtId="0" fontId="0" fillId="0" borderId="0" xfId="0"/>
    <xf numFmtId="0" fontId="1" fillId="0" borderId="0" xfId="1"/>
    <xf numFmtId="0" fontId="1" fillId="0" borderId="0" xfId="1" applyProtection="1"/>
    <xf numFmtId="0" fontId="4" fillId="4" borderId="1" xfId="1" applyNumberFormat="1" applyFont="1" applyFill="1" applyBorder="1" applyAlignment="1" applyProtection="1">
      <alignment horizontal="left" vertical="center" wrapText="1"/>
    </xf>
    <xf numFmtId="0" fontId="4" fillId="5" borderId="1" xfId="1" applyNumberFormat="1" applyFont="1" applyFill="1" applyBorder="1" applyAlignment="1" applyProtection="1">
      <alignment horizontal="left" vertical="center" wrapText="1"/>
    </xf>
    <xf numFmtId="0" fontId="2" fillId="2" borderId="2" xfId="1" applyNumberFormat="1" applyFont="1" applyFill="1" applyBorder="1" applyAlignment="1" applyProtection="1">
      <alignment vertical="center" wrapText="1"/>
    </xf>
    <xf numFmtId="4" fontId="1" fillId="4" borderId="2" xfId="1" applyNumberFormat="1" applyFont="1" applyFill="1" applyBorder="1" applyAlignment="1" applyProtection="1">
      <alignment vertical="center"/>
    </xf>
    <xf numFmtId="14" fontId="1" fillId="4" borderId="2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4" fillId="4" borderId="2" xfId="1" applyNumberFormat="1" applyFont="1" applyFill="1" applyBorder="1" applyAlignment="1" applyProtection="1">
      <alignment vertical="center" wrapText="1"/>
    </xf>
    <xf numFmtId="4" fontId="7" fillId="4" borderId="2" xfId="1" applyNumberFormat="1" applyFont="1" applyFill="1" applyBorder="1" applyAlignment="1" applyProtection="1">
      <alignment vertical="center" wrapText="1"/>
    </xf>
    <xf numFmtId="4" fontId="5" fillId="4" borderId="2" xfId="1" applyNumberFormat="1" applyFont="1" applyFill="1" applyBorder="1" applyAlignment="1" applyProtection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 applyProtection="1">
      <alignment vertical="center"/>
    </xf>
    <xf numFmtId="0" fontId="5" fillId="4" borderId="2" xfId="1" applyNumberFormat="1" applyFont="1" applyFill="1" applyBorder="1" applyAlignment="1" applyProtection="1">
      <alignment horizontal="left" vertical="center" wrapText="1"/>
    </xf>
    <xf numFmtId="0" fontId="1" fillId="0" borderId="0" xfId="1" applyFont="1" applyAlignment="1">
      <alignment vertical="center"/>
    </xf>
    <xf numFmtId="0" fontId="1" fillId="0" borderId="0" xfId="1" applyFont="1" applyAlignment="1" applyProtection="1">
      <alignment vertical="center"/>
    </xf>
    <xf numFmtId="4" fontId="1" fillId="4" borderId="2" xfId="1" applyNumberFormat="1" applyFont="1" applyFill="1" applyBorder="1" applyAlignment="1" applyProtection="1">
      <alignment horizontal="right" vertical="center"/>
    </xf>
    <xf numFmtId="0" fontId="4" fillId="4" borderId="2" xfId="1" applyNumberFormat="1" applyFont="1" applyFill="1" applyBorder="1" applyAlignment="1" applyProtection="1">
      <alignment horizontal="left" vertical="center" wrapText="1"/>
    </xf>
    <xf numFmtId="4" fontId="4" fillId="4" borderId="2" xfId="1" applyNumberFormat="1" applyFont="1" applyFill="1" applyBorder="1" applyAlignment="1" applyProtection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 applyProtection="1">
      <alignment vertical="center"/>
    </xf>
    <xf numFmtId="4" fontId="1" fillId="0" borderId="6" xfId="1" applyNumberFormat="1" applyFont="1" applyFill="1" applyBorder="1" applyAlignment="1" applyProtection="1">
      <alignment horizontal="right" vertical="center"/>
    </xf>
    <xf numFmtId="4" fontId="8" fillId="0" borderId="6" xfId="1" applyNumberFormat="1" applyFont="1" applyFill="1" applyBorder="1" applyAlignment="1" applyProtection="1">
      <alignment horizontal="right" vertical="center"/>
    </xf>
    <xf numFmtId="4" fontId="5" fillId="0" borderId="6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4" fillId="0" borderId="7" xfId="1" applyNumberFormat="1" applyFont="1" applyFill="1" applyBorder="1" applyAlignment="1" applyProtection="1">
      <alignment vertical="center" wrapText="1"/>
    </xf>
    <xf numFmtId="4" fontId="1" fillId="0" borderId="7" xfId="1" applyNumberFormat="1" applyFont="1" applyFill="1" applyBorder="1" applyAlignment="1" applyProtection="1">
      <alignment horizontal="right" vertical="center"/>
    </xf>
    <xf numFmtId="4" fontId="1" fillId="0" borderId="0" xfId="1" applyNumberFormat="1" applyFont="1" applyFill="1" applyBorder="1" applyAlignment="1" applyProtection="1">
      <alignment horizontal="right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 applyProtection="1">
      <alignment vertical="center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4" fontId="5" fillId="0" borderId="7" xfId="1" applyNumberFormat="1" applyFont="1" applyFill="1" applyBorder="1" applyAlignment="1" applyProtection="1">
      <alignment vertical="center" wrapText="1"/>
    </xf>
    <xf numFmtId="4" fontId="5" fillId="0" borderId="8" xfId="1" applyNumberFormat="1" applyFont="1" applyFill="1" applyBorder="1" applyAlignment="1" applyProtection="1">
      <alignment vertic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Protection="1"/>
    <xf numFmtId="0" fontId="2" fillId="2" borderId="1" xfId="1" applyNumberFormat="1" applyFont="1" applyFill="1" applyBorder="1" applyAlignment="1" applyProtection="1">
      <alignment vertical="center" wrapText="1"/>
    </xf>
    <xf numFmtId="0" fontId="2" fillId="2" borderId="7" xfId="1" applyNumberFormat="1" applyFont="1" applyFill="1" applyBorder="1" applyAlignment="1" applyProtection="1">
      <alignment vertical="center" wrapText="1"/>
    </xf>
    <xf numFmtId="0" fontId="2" fillId="2" borderId="5" xfId="1" applyNumberFormat="1" applyFont="1" applyFill="1" applyBorder="1" applyAlignment="1" applyProtection="1">
      <alignment vertical="center" wrapText="1"/>
    </xf>
    <xf numFmtId="4" fontId="1" fillId="4" borderId="1" xfId="1" applyNumberFormat="1" applyFont="1" applyFill="1" applyBorder="1" applyAlignment="1" applyProtection="1">
      <alignment vertical="center"/>
    </xf>
    <xf numFmtId="4" fontId="1" fillId="4" borderId="7" xfId="1" applyNumberFormat="1" applyFont="1" applyFill="1" applyBorder="1" applyAlignment="1" applyProtection="1">
      <alignment vertical="center"/>
    </xf>
    <xf numFmtId="4" fontId="1" fillId="4" borderId="5" xfId="1" applyNumberFormat="1" applyFont="1" applyFill="1" applyBorder="1" applyAlignment="1" applyProtection="1">
      <alignment vertical="center"/>
    </xf>
    <xf numFmtId="14" fontId="1" fillId="4" borderId="1" xfId="1" applyNumberFormat="1" applyFont="1" applyFill="1" applyBorder="1" applyAlignment="1" applyProtection="1">
      <alignment vertical="center"/>
    </xf>
    <xf numFmtId="14" fontId="1" fillId="4" borderId="7" xfId="1" applyNumberFormat="1" applyFont="1" applyFill="1" applyBorder="1" applyAlignment="1" applyProtection="1">
      <alignment vertical="center"/>
    </xf>
    <xf numFmtId="0" fontId="2" fillId="2" borderId="3" xfId="1" applyNumberFormat="1" applyFont="1" applyFill="1" applyBorder="1" applyAlignment="1" applyProtection="1">
      <alignment vertical="center" wrapText="1"/>
    </xf>
    <xf numFmtId="0" fontId="2" fillId="2" borderId="4" xfId="1" applyNumberFormat="1" applyFont="1" applyFill="1" applyBorder="1" applyAlignment="1" applyProtection="1">
      <alignment vertical="center" wrapText="1"/>
    </xf>
    <xf numFmtId="0" fontId="2" fillId="2" borderId="9" xfId="1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center" wrapText="1"/>
    </xf>
    <xf numFmtId="0" fontId="5" fillId="0" borderId="8" xfId="1" applyNumberFormat="1" applyFont="1" applyFill="1" applyBorder="1" applyAlignment="1" applyProtection="1">
      <alignment horizontal="left" vertical="center" wrapText="1"/>
    </xf>
    <xf numFmtId="0" fontId="2" fillId="2" borderId="6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4" fontId="4" fillId="4" borderId="2" xfId="1" applyNumberFormat="1" applyFont="1" applyFill="1" applyBorder="1" applyAlignment="1" applyProtection="1">
      <alignment horizontal="right" vertic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14" fontId="1" fillId="0" borderId="0" xfId="1" applyNumberFormat="1" applyFont="1" applyFill="1" applyBorder="1" applyAlignment="1" applyProtection="1">
      <alignment vertical="center"/>
    </xf>
    <xf numFmtId="4" fontId="1" fillId="0" borderId="0" xfId="1" applyNumberFormat="1" applyFont="1" applyFill="1" applyBorder="1" applyAlignment="1" applyProtection="1">
      <alignment vertical="center"/>
    </xf>
    <xf numFmtId="0" fontId="1" fillId="0" borderId="0" xfId="1" applyFill="1"/>
    <xf numFmtId="0" fontId="1" fillId="0" borderId="0" xfId="1" applyFill="1" applyProtection="1"/>
    <xf numFmtId="0" fontId="6" fillId="2" borderId="9" xfId="1" applyNumberFormat="1" applyFont="1" applyFill="1" applyBorder="1" applyAlignment="1" applyProtection="1">
      <alignment horizontal="center" vertical="center" wrapText="1"/>
    </xf>
    <xf numFmtId="0" fontId="14" fillId="4" borderId="2" xfId="1" applyNumberFormat="1" applyFont="1" applyFill="1" applyBorder="1" applyAlignment="1" applyProtection="1">
      <alignment horizontal="left" vertical="center" wrapText="1" indent="1"/>
    </xf>
    <xf numFmtId="0" fontId="15" fillId="4" borderId="2" xfId="1" applyNumberFormat="1" applyFont="1" applyFill="1" applyBorder="1" applyAlignment="1" applyProtection="1">
      <alignment vertical="center" wrapText="1"/>
    </xf>
    <xf numFmtId="3" fontId="1" fillId="0" borderId="0" xfId="1" applyNumberFormat="1" applyProtection="1"/>
    <xf numFmtId="3" fontId="2" fillId="2" borderId="7" xfId="1" applyNumberFormat="1" applyFont="1" applyFill="1" applyBorder="1" applyAlignment="1" applyProtection="1">
      <alignment vertical="center" wrapText="1"/>
    </xf>
    <xf numFmtId="3" fontId="1" fillId="4" borderId="7" xfId="1" applyNumberFormat="1" applyFont="1" applyFill="1" applyBorder="1" applyAlignment="1" applyProtection="1">
      <alignment vertical="center"/>
    </xf>
    <xf numFmtId="3" fontId="1" fillId="0" borderId="0" xfId="1" applyNumberFormat="1" applyFont="1" applyFill="1" applyBorder="1" applyAlignment="1" applyProtection="1">
      <alignment vertical="center"/>
    </xf>
    <xf numFmtId="3" fontId="6" fillId="2" borderId="2" xfId="1" applyNumberFormat="1" applyFont="1" applyFill="1" applyBorder="1" applyAlignment="1" applyProtection="1">
      <alignment horizontal="center" vertical="center" wrapText="1"/>
    </xf>
    <xf numFmtId="3" fontId="5" fillId="4" borderId="2" xfId="1" applyNumberFormat="1" applyFont="1" applyFill="1" applyBorder="1" applyAlignment="1" applyProtection="1">
      <alignment vertical="center" wrapText="1"/>
    </xf>
    <xf numFmtId="3" fontId="4" fillId="4" borderId="2" xfId="1" applyNumberFormat="1" applyFont="1" applyFill="1" applyBorder="1" applyAlignment="1" applyProtection="1">
      <alignment vertical="center" wrapText="1"/>
    </xf>
    <xf numFmtId="3" fontId="14" fillId="4" borderId="2" xfId="1" applyNumberFormat="1" applyFont="1" applyFill="1" applyBorder="1" applyAlignment="1" applyProtection="1">
      <alignment vertical="center" wrapText="1"/>
    </xf>
    <xf numFmtId="0" fontId="2" fillId="2" borderId="13" xfId="1" applyNumberFormat="1" applyFont="1" applyFill="1" applyBorder="1" applyAlignment="1" applyProtection="1">
      <alignment vertical="center" wrapText="1"/>
    </xf>
    <xf numFmtId="4" fontId="1" fillId="0" borderId="0" xfId="1" applyNumberFormat="1" applyFont="1" applyAlignment="1" applyProtection="1">
      <alignment vertical="center"/>
    </xf>
    <xf numFmtId="14" fontId="1" fillId="4" borderId="5" xfId="1" applyNumberFormat="1" applyFont="1" applyFill="1" applyBorder="1" applyAlignment="1" applyProtection="1">
      <alignment vertical="center"/>
    </xf>
    <xf numFmtId="4" fontId="14" fillId="4" borderId="2" xfId="1" applyNumberFormat="1" applyFont="1" applyFill="1" applyBorder="1" applyAlignment="1" applyProtection="1">
      <alignment vertical="center" wrapText="1"/>
    </xf>
    <xf numFmtId="43" fontId="5" fillId="4" borderId="2" xfId="1" applyNumberFormat="1" applyFont="1" applyFill="1" applyBorder="1" applyAlignment="1" applyProtection="1">
      <alignment vertical="center" wrapText="1"/>
    </xf>
    <xf numFmtId="0" fontId="5" fillId="4" borderId="2" xfId="1" applyNumberFormat="1" applyFont="1" applyFill="1" applyBorder="1" applyAlignment="1" applyProtection="1">
      <alignment vertical="center" wrapText="1"/>
    </xf>
    <xf numFmtId="1" fontId="16" fillId="4" borderId="2" xfId="1" applyNumberFormat="1" applyFont="1" applyFill="1" applyBorder="1" applyAlignment="1" applyProtection="1">
      <alignment horizontal="center" vertical="center" wrapText="1"/>
    </xf>
    <xf numFmtId="4" fontId="4" fillId="4" borderId="2" xfId="1" applyNumberFormat="1" applyFont="1" applyFill="1" applyBorder="1" applyAlignment="1" applyProtection="1">
      <alignment horizontal="left" vertical="center" wrapText="1"/>
    </xf>
    <xf numFmtId="0" fontId="14" fillId="4" borderId="2" xfId="1" applyNumberFormat="1" applyFont="1" applyFill="1" applyBorder="1" applyAlignment="1" applyProtection="1">
      <alignment vertical="center" wrapText="1"/>
    </xf>
    <xf numFmtId="0" fontId="16" fillId="4" borderId="2" xfId="1" applyNumberFormat="1" applyFont="1" applyFill="1" applyBorder="1" applyAlignment="1" applyProtection="1">
      <alignment horizontal="center" vertical="center" wrapText="1"/>
    </xf>
    <xf numFmtId="43" fontId="5" fillId="4" borderId="2" xfId="1" applyNumberFormat="1" applyFont="1" applyFill="1" applyBorder="1" applyAlignment="1" applyProtection="1">
      <alignment horizontal="right" vertical="center" wrapText="1"/>
    </xf>
    <xf numFmtId="0" fontId="19" fillId="0" borderId="0" xfId="0" applyFont="1"/>
    <xf numFmtId="164" fontId="0" fillId="0" borderId="0" xfId="0" applyNumberFormat="1"/>
    <xf numFmtId="0" fontId="22" fillId="0" borderId="0" xfId="0" applyFont="1"/>
    <xf numFmtId="0" fontId="22" fillId="0" borderId="19" xfId="0" applyFont="1" applyBorder="1"/>
    <xf numFmtId="0" fontId="18" fillId="6" borderId="24" xfId="0" applyFont="1" applyFill="1" applyBorder="1" applyAlignment="1">
      <alignment horizontal="center"/>
    </xf>
    <xf numFmtId="0" fontId="20" fillId="6" borderId="25" xfId="0" applyFont="1" applyFill="1" applyBorder="1"/>
    <xf numFmtId="164" fontId="18" fillId="6" borderId="25" xfId="0" applyNumberFormat="1" applyFont="1" applyFill="1" applyBorder="1"/>
    <xf numFmtId="0" fontId="18" fillId="0" borderId="0" xfId="0" applyFont="1"/>
    <xf numFmtId="0" fontId="25" fillId="0" borderId="26" xfId="0" applyFont="1" applyBorder="1" applyAlignment="1">
      <alignment horizontal="center" vertical="center"/>
    </xf>
    <xf numFmtId="0" fontId="18" fillId="0" borderId="27" xfId="0" applyFont="1" applyBorder="1"/>
    <xf numFmtId="164" fontId="18" fillId="0" borderId="27" xfId="0" applyNumberFormat="1" applyFont="1" applyBorder="1"/>
    <xf numFmtId="164" fontId="18" fillId="0" borderId="28" xfId="0" applyNumberFormat="1" applyFont="1" applyBorder="1"/>
    <xf numFmtId="0" fontId="26" fillId="0" borderId="29" xfId="0" applyFont="1" applyBorder="1"/>
    <xf numFmtId="164" fontId="0" fillId="0" borderId="29" xfId="0" applyNumberFormat="1" applyBorder="1"/>
    <xf numFmtId="164" fontId="0" fillId="0" borderId="30" xfId="0" applyNumberFormat="1" applyBorder="1"/>
    <xf numFmtId="0" fontId="25" fillId="0" borderId="31" xfId="0" applyFont="1" applyBorder="1" applyAlignment="1">
      <alignment horizontal="center" vertical="center"/>
    </xf>
    <xf numFmtId="0" fontId="18" fillId="0" borderId="29" xfId="0" applyFont="1" applyBorder="1"/>
    <xf numFmtId="164" fontId="18" fillId="0" borderId="29" xfId="0" applyNumberFormat="1" applyFont="1" applyBorder="1"/>
    <xf numFmtId="164" fontId="18" fillId="0" borderId="30" xfId="0" applyNumberFormat="1" applyFont="1" applyBorder="1"/>
    <xf numFmtId="164" fontId="0" fillId="0" borderId="29" xfId="0" applyNumberFormat="1" applyFont="1" applyBorder="1"/>
    <xf numFmtId="164" fontId="0" fillId="0" borderId="30" xfId="0" applyNumberFormat="1" applyFont="1" applyBorder="1"/>
    <xf numFmtId="164" fontId="18" fillId="0" borderId="32" xfId="0" applyNumberFormat="1" applyFont="1" applyBorder="1"/>
    <xf numFmtId="164" fontId="0" fillId="0" borderId="32" xfId="0" applyNumberFormat="1" applyBorder="1"/>
    <xf numFmtId="0" fontId="25" fillId="0" borderId="33" xfId="0" applyFont="1" applyBorder="1" applyAlignment="1">
      <alignment horizontal="center" vertical="center"/>
    </xf>
    <xf numFmtId="0" fontId="18" fillId="0" borderId="34" xfId="0" applyFont="1" applyBorder="1"/>
    <xf numFmtId="164" fontId="0" fillId="0" borderId="34" xfId="0" applyNumberFormat="1" applyBorder="1"/>
    <xf numFmtId="164" fontId="0" fillId="0" borderId="35" xfId="0" applyNumberFormat="1" applyBorder="1"/>
    <xf numFmtId="0" fontId="18" fillId="6" borderId="36" xfId="0" applyFont="1" applyFill="1" applyBorder="1" applyAlignment="1">
      <alignment horizontal="center"/>
    </xf>
    <xf numFmtId="0" fontId="20" fillId="6" borderId="20" xfId="0" applyFont="1" applyFill="1" applyBorder="1"/>
    <xf numFmtId="164" fontId="18" fillId="6" borderId="20" xfId="0" applyNumberFormat="1" applyFont="1" applyFill="1" applyBorder="1"/>
    <xf numFmtId="164" fontId="18" fillId="0" borderId="37" xfId="0" applyNumberFormat="1" applyFont="1" applyBorder="1"/>
    <xf numFmtId="4" fontId="0" fillId="0" borderId="0" xfId="0" applyNumberFormat="1"/>
    <xf numFmtId="0" fontId="18" fillId="0" borderId="29" xfId="0" applyFont="1" applyFill="1" applyBorder="1"/>
    <xf numFmtId="0" fontId="0" fillId="0" borderId="29" xfId="0" applyBorder="1"/>
    <xf numFmtId="0" fontId="25" fillId="0" borderId="31" xfId="0" applyFont="1" applyBorder="1" applyAlignment="1">
      <alignment vertical="center"/>
    </xf>
    <xf numFmtId="0" fontId="25" fillId="0" borderId="31" xfId="0" applyNumberFormat="1" applyFont="1" applyBorder="1" applyAlignment="1">
      <alignment horizontal="center" vertical="center"/>
    </xf>
    <xf numFmtId="0" fontId="25" fillId="7" borderId="21" xfId="0" applyFont="1" applyFill="1" applyBorder="1"/>
    <xf numFmtId="0" fontId="20" fillId="7" borderId="22" xfId="0" applyFont="1" applyFill="1" applyBorder="1"/>
    <xf numFmtId="164" fontId="18" fillId="7" borderId="22" xfId="0" applyNumberFormat="1" applyFont="1" applyFill="1" applyBorder="1"/>
    <xf numFmtId="164" fontId="18" fillId="7" borderId="23" xfId="0" applyNumberFormat="1" applyFont="1" applyFill="1" applyBorder="1"/>
    <xf numFmtId="0" fontId="25" fillId="0" borderId="26" xfId="0" applyFont="1" applyBorder="1"/>
    <xf numFmtId="0" fontId="0" fillId="0" borderId="38" xfId="0" applyBorder="1"/>
    <xf numFmtId="164" fontId="18" fillId="0" borderId="29" xfId="0" applyNumberFormat="1" applyFont="1" applyFill="1" applyBorder="1"/>
    <xf numFmtId="164" fontId="18" fillId="0" borderId="34" xfId="0" applyNumberFormat="1" applyFont="1" applyBorder="1"/>
    <xf numFmtId="164" fontId="18" fillId="0" borderId="35" xfId="0" applyNumberFormat="1" applyFont="1" applyBorder="1"/>
    <xf numFmtId="164" fontId="18" fillId="6" borderId="39" xfId="0" applyNumberFormat="1" applyFont="1" applyFill="1" applyBorder="1"/>
    <xf numFmtId="0" fontId="18" fillId="0" borderId="27" xfId="0" applyFont="1" applyFill="1" applyBorder="1"/>
    <xf numFmtId="164" fontId="0" fillId="0" borderId="27" xfId="0" applyNumberFormat="1" applyBorder="1"/>
    <xf numFmtId="164" fontId="0" fillId="0" borderId="37" xfId="0" applyNumberFormat="1" applyBorder="1"/>
    <xf numFmtId="0" fontId="0" fillId="0" borderId="29" xfId="0" applyFont="1" applyFill="1" applyBorder="1"/>
    <xf numFmtId="0" fontId="18" fillId="0" borderId="34" xfId="0" applyFont="1" applyFill="1" applyBorder="1"/>
    <xf numFmtId="0" fontId="0" fillId="0" borderId="29" xfId="0" applyFont="1" applyBorder="1"/>
    <xf numFmtId="164" fontId="0" fillId="0" borderId="0" xfId="0" applyNumberFormat="1" applyFill="1"/>
    <xf numFmtId="0" fontId="20" fillId="7" borderId="42" xfId="0" applyFont="1" applyFill="1" applyBorder="1"/>
    <xf numFmtId="0" fontId="0" fillId="0" borderId="31" xfId="0" applyBorder="1"/>
    <xf numFmtId="164" fontId="0" fillId="0" borderId="32" xfId="0" applyNumberFormat="1" applyFont="1" applyBorder="1"/>
    <xf numFmtId="0" fontId="20" fillId="7" borderId="20" xfId="0" applyFont="1" applyFill="1" applyBorder="1"/>
    <xf numFmtId="0" fontId="20" fillId="7" borderId="44" xfId="0" applyFont="1" applyFill="1" applyBorder="1"/>
    <xf numFmtId="0" fontId="20" fillId="7" borderId="46" xfId="0" applyFont="1" applyFill="1" applyBorder="1"/>
    <xf numFmtId="164" fontId="22" fillId="0" borderId="20" xfId="0" applyNumberFormat="1" applyFont="1" applyBorder="1" applyAlignment="1">
      <alignment horizontal="center" vertical="center" wrapText="1"/>
    </xf>
    <xf numFmtId="164" fontId="0" fillId="8" borderId="29" xfId="0" applyNumberFormat="1" applyFont="1" applyFill="1" applyBorder="1"/>
    <xf numFmtId="164" fontId="8" fillId="4" borderId="2" xfId="1" applyNumberFormat="1" applyFont="1" applyFill="1" applyBorder="1" applyAlignment="1" applyProtection="1">
      <alignment horizontal="right" vertical="center"/>
    </xf>
    <xf numFmtId="164" fontId="0" fillId="8" borderId="49" xfId="0" applyNumberFormat="1" applyFont="1" applyFill="1" applyBorder="1"/>
    <xf numFmtId="164" fontId="18" fillId="6" borderId="52" xfId="0" applyNumberFormat="1" applyFont="1" applyFill="1" applyBorder="1"/>
    <xf numFmtId="164" fontId="18" fillId="0" borderId="54" xfId="0" applyNumberFormat="1" applyFont="1" applyBorder="1"/>
    <xf numFmtId="164" fontId="0" fillId="0" borderId="54" xfId="0" applyNumberFormat="1" applyBorder="1"/>
    <xf numFmtId="164" fontId="0" fillId="0" borderId="55" xfId="0" applyNumberFormat="1" applyBorder="1"/>
    <xf numFmtId="164" fontId="18" fillId="6" borderId="56" xfId="0" applyNumberFormat="1" applyFont="1" applyFill="1" applyBorder="1"/>
    <xf numFmtId="164" fontId="18" fillId="0" borderId="44" xfId="0" applyNumberFormat="1" applyFont="1" applyBorder="1"/>
    <xf numFmtId="164" fontId="18" fillId="0" borderId="53" xfId="0" applyNumberFormat="1" applyFont="1" applyBorder="1"/>
    <xf numFmtId="164" fontId="0" fillId="0" borderId="53" xfId="0" applyNumberFormat="1" applyBorder="1"/>
    <xf numFmtId="164" fontId="0" fillId="0" borderId="57" xfId="0" applyNumberFormat="1" applyBorder="1"/>
    <xf numFmtId="164" fontId="18" fillId="6" borderId="36" xfId="0" applyNumberFormat="1" applyFont="1" applyFill="1" applyBorder="1"/>
    <xf numFmtId="164" fontId="18" fillId="0" borderId="58" xfId="0" applyNumberFormat="1" applyFont="1" applyBorder="1"/>
    <xf numFmtId="164" fontId="0" fillId="0" borderId="59" xfId="0" applyNumberFormat="1" applyBorder="1"/>
    <xf numFmtId="164" fontId="18" fillId="0" borderId="59" xfId="0" applyNumberFormat="1" applyFont="1" applyBorder="1"/>
    <xf numFmtId="164" fontId="18" fillId="0" borderId="60" xfId="0" applyNumberFormat="1" applyFont="1" applyBorder="1"/>
    <xf numFmtId="164" fontId="0" fillId="0" borderId="59" xfId="0" applyNumberFormat="1" applyFont="1" applyBorder="1"/>
    <xf numFmtId="164" fontId="0" fillId="0" borderId="54" xfId="0" applyNumberFormat="1" applyFont="1" applyBorder="1"/>
    <xf numFmtId="164" fontId="0" fillId="0" borderId="32" xfId="0" applyNumberFormat="1" applyFill="1" applyBorder="1"/>
    <xf numFmtId="164" fontId="18" fillId="0" borderId="54" xfId="0" applyNumberFormat="1" applyFont="1" applyFill="1" applyBorder="1"/>
    <xf numFmtId="164" fontId="0" fillId="0" borderId="54" xfId="0" applyNumberFormat="1" applyFill="1" applyBorder="1"/>
    <xf numFmtId="164" fontId="18" fillId="0" borderId="32" xfId="0" applyNumberFormat="1" applyFont="1" applyFill="1" applyBorder="1"/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12" xfId="0" applyBorder="1" applyProtection="1"/>
    <xf numFmtId="0" fontId="7" fillId="11" borderId="1" xfId="0" applyNumberFormat="1" applyFont="1" applyFill="1" applyBorder="1" applyAlignment="1" applyProtection="1">
      <alignment vertical="center" wrapText="1"/>
    </xf>
    <xf numFmtId="0" fontId="31" fillId="0" borderId="0" xfId="0" applyFont="1" applyProtection="1"/>
    <xf numFmtId="0" fontId="32" fillId="0" borderId="0" xfId="0" applyFont="1" applyFill="1" applyProtection="1"/>
    <xf numFmtId="0" fontId="31" fillId="0" borderId="0" xfId="0" applyFont="1" applyFill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wrapText="1"/>
    </xf>
    <xf numFmtId="0" fontId="28" fillId="11" borderId="1" xfId="0" applyNumberFormat="1" applyFont="1" applyFill="1" applyBorder="1" applyAlignment="1" applyProtection="1">
      <alignment vertical="center" wrapText="1"/>
    </xf>
    <xf numFmtId="3" fontId="31" fillId="11" borderId="2" xfId="0" applyNumberFormat="1" applyFont="1" applyFill="1" applyBorder="1" applyAlignment="1" applyProtection="1">
      <alignment horizontal="right" vertical="center"/>
    </xf>
    <xf numFmtId="0" fontId="33" fillId="0" borderId="0" xfId="0" applyFont="1" applyProtection="1"/>
    <xf numFmtId="0" fontId="28" fillId="9" borderId="2" xfId="0" applyNumberFormat="1" applyFont="1" applyFill="1" applyBorder="1" applyAlignment="1" applyProtection="1">
      <alignment horizontal="center" vertical="center" wrapText="1"/>
    </xf>
    <xf numFmtId="0" fontId="28" fillId="11" borderId="2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Fill="1" applyBorder="1" applyAlignment="1" applyProtection="1">
      <alignment horizontal="right" vertical="center"/>
      <protection locked="0"/>
    </xf>
    <xf numFmtId="4" fontId="0" fillId="12" borderId="2" xfId="0" applyNumberFormat="1" applyFont="1" applyFill="1" applyBorder="1" applyAlignment="1" applyProtection="1">
      <alignment horizontal="right" vertical="center"/>
    </xf>
    <xf numFmtId="3" fontId="0" fillId="0" borderId="2" xfId="0" applyNumberFormat="1" applyFont="1" applyFill="1" applyBorder="1" applyAlignment="1" applyProtection="1">
      <alignment horizontal="right" vertical="center"/>
      <protection locked="0"/>
    </xf>
    <xf numFmtId="43" fontId="31" fillId="0" borderId="0" xfId="2" applyFont="1" applyProtection="1"/>
    <xf numFmtId="3" fontId="31" fillId="0" borderId="0" xfId="0" applyNumberFormat="1" applyFont="1" applyProtection="1"/>
    <xf numFmtId="4" fontId="31" fillId="0" borderId="0" xfId="0" applyNumberFormat="1" applyFont="1" applyProtection="1"/>
    <xf numFmtId="4" fontId="34" fillId="9" borderId="2" xfId="0" applyNumberFormat="1" applyFont="1" applyFill="1" applyBorder="1" applyAlignment="1" applyProtection="1">
      <alignment horizontal="left" vertical="center" wrapText="1"/>
    </xf>
    <xf numFmtId="3" fontId="35" fillId="9" borderId="2" xfId="0" applyNumberFormat="1" applyFont="1" applyFill="1" applyBorder="1" applyAlignment="1" applyProtection="1">
      <alignment horizontal="right" vertical="center" wrapText="1"/>
    </xf>
    <xf numFmtId="0" fontId="31" fillId="0" borderId="51" xfId="0" applyFont="1" applyBorder="1" applyAlignment="1" applyProtection="1">
      <alignment horizontal="left" vertical="top"/>
      <protection locked="0"/>
    </xf>
    <xf numFmtId="0" fontId="31" fillId="0" borderId="40" xfId="0" applyFont="1" applyBorder="1" applyAlignment="1" applyProtection="1">
      <alignment horizontal="left" vertical="top"/>
      <protection locked="0"/>
    </xf>
    <xf numFmtId="0" fontId="31" fillId="0" borderId="61" xfId="0" applyFont="1" applyBorder="1" applyAlignment="1" applyProtection="1">
      <alignment horizontal="left" vertical="top"/>
      <protection locked="0"/>
    </xf>
    <xf numFmtId="0" fontId="31" fillId="0" borderId="45" xfId="0" applyFont="1" applyBorder="1" applyAlignment="1" applyProtection="1">
      <alignment horizontal="left" vertical="top"/>
      <protection locked="0"/>
    </xf>
    <xf numFmtId="0" fontId="31" fillId="0" borderId="50" xfId="0" applyFont="1" applyBorder="1" applyAlignment="1" applyProtection="1">
      <alignment horizontal="left" vertical="top"/>
      <protection locked="0"/>
    </xf>
    <xf numFmtId="0" fontId="31" fillId="0" borderId="62" xfId="0" applyFont="1" applyBorder="1" applyAlignment="1" applyProtection="1">
      <alignment horizontal="left" vertical="top"/>
      <protection locked="0"/>
    </xf>
    <xf numFmtId="4" fontId="18" fillId="12" borderId="2" xfId="0" applyNumberFormat="1" applyFont="1" applyFill="1" applyBorder="1" applyAlignment="1" applyProtection="1">
      <alignment horizontal="right" vertical="center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4" fontId="1" fillId="0" borderId="2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NumberFormat="1" applyFont="1" applyFill="1" applyBorder="1" applyAlignment="1" applyProtection="1">
      <alignment horizontal="left" vertical="center" wrapText="1"/>
    </xf>
    <xf numFmtId="4" fontId="36" fillId="2" borderId="1" xfId="1" applyNumberFormat="1" applyFont="1" applyFill="1" applyBorder="1" applyAlignment="1" applyProtection="1">
      <alignment horizontal="right" vertical="center" wrapText="1"/>
    </xf>
    <xf numFmtId="4" fontId="1" fillId="7" borderId="2" xfId="1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0" fontId="4" fillId="13" borderId="2" xfId="1" applyNumberFormat="1" applyFont="1" applyFill="1" applyBorder="1" applyAlignment="1" applyProtection="1">
      <alignment vertical="center" wrapText="1"/>
    </xf>
    <xf numFmtId="0" fontId="5" fillId="4" borderId="2" xfId="1" applyNumberFormat="1" applyFont="1" applyFill="1" applyBorder="1" applyAlignment="1" applyProtection="1">
      <alignment horizontal="left" vertical="center" wrapText="1" indent="2"/>
    </xf>
    <xf numFmtId="4" fontId="8" fillId="7" borderId="2" xfId="1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/>
    <xf numFmtId="164" fontId="38" fillId="0" borderId="0" xfId="0" applyNumberFormat="1" applyFont="1"/>
    <xf numFmtId="0" fontId="38" fillId="0" borderId="19" xfId="0" applyFont="1" applyBorder="1"/>
    <xf numFmtId="164" fontId="38" fillId="14" borderId="0" xfId="0" applyNumberFormat="1" applyFont="1" applyFill="1" applyAlignment="1">
      <alignment horizontal="center" vertical="center" wrapText="1"/>
    </xf>
    <xf numFmtId="164" fontId="38" fillId="0" borderId="20" xfId="0" applyNumberFormat="1" applyFont="1" applyBorder="1" applyAlignment="1">
      <alignment horizontal="center" vertical="center" wrapText="1"/>
    </xf>
    <xf numFmtId="3" fontId="38" fillId="0" borderId="20" xfId="0" applyNumberFormat="1" applyFont="1" applyBorder="1" applyAlignment="1">
      <alignment horizontal="center" vertical="center" wrapText="1"/>
    </xf>
    <xf numFmtId="164" fontId="38" fillId="0" borderId="20" xfId="0" applyNumberFormat="1" applyFont="1" applyBorder="1" applyAlignment="1">
      <alignment horizontal="center" vertical="center"/>
    </xf>
    <xf numFmtId="0" fontId="20" fillId="0" borderId="29" xfId="0" applyFont="1" applyBorder="1"/>
    <xf numFmtId="0" fontId="20" fillId="0" borderId="29" xfId="0" applyFont="1" applyFill="1" applyBorder="1"/>
    <xf numFmtId="164" fontId="20" fillId="0" borderId="29" xfId="0" applyNumberFormat="1" applyFont="1" applyBorder="1"/>
    <xf numFmtId="164" fontId="20" fillId="0" borderId="32" xfId="0" applyNumberFormat="1" applyFont="1" applyBorder="1"/>
    <xf numFmtId="0" fontId="38" fillId="0" borderId="65" xfId="0" applyFont="1" applyBorder="1" applyAlignment="1">
      <alignment horizontal="center" vertical="center"/>
    </xf>
    <xf numFmtId="0" fontId="38" fillId="0" borderId="29" xfId="0" applyFont="1" applyBorder="1"/>
    <xf numFmtId="164" fontId="38" fillId="0" borderId="29" xfId="0" applyNumberFormat="1" applyFont="1" applyBorder="1"/>
    <xf numFmtId="164" fontId="38" fillId="0" borderId="32" xfId="0" applyNumberFormat="1" applyFont="1" applyBorder="1"/>
    <xf numFmtId="4" fontId="38" fillId="0" borderId="0" xfId="0" applyNumberFormat="1" applyFont="1"/>
    <xf numFmtId="0" fontId="38" fillId="0" borderId="29" xfId="0" applyFont="1" applyBorder="1" applyAlignment="1">
      <alignment horizontal="left" indent="1"/>
    </xf>
    <xf numFmtId="164" fontId="39" fillId="0" borderId="32" xfId="3" applyNumberFormat="1" applyFont="1" applyFill="1" applyBorder="1" applyAlignment="1">
      <alignment horizontal="right" vertical="top" wrapText="1"/>
    </xf>
    <xf numFmtId="0" fontId="38" fillId="0" borderId="33" xfId="0" applyFont="1" applyBorder="1" applyAlignment="1">
      <alignment horizontal="center" vertical="center"/>
    </xf>
    <xf numFmtId="0" fontId="20" fillId="0" borderId="34" xfId="0" applyFont="1" applyBorder="1"/>
    <xf numFmtId="164" fontId="38" fillId="0" borderId="34" xfId="0" applyNumberFormat="1" applyFont="1" applyBorder="1"/>
    <xf numFmtId="164" fontId="38" fillId="0" borderId="35" xfId="0" applyNumberFormat="1" applyFont="1" applyBorder="1"/>
    <xf numFmtId="164" fontId="38" fillId="7" borderId="20" xfId="0" applyNumberFormat="1" applyFont="1" applyFill="1" applyBorder="1"/>
    <xf numFmtId="0" fontId="20" fillId="0" borderId="27" xfId="0" applyFont="1" applyFill="1" applyBorder="1"/>
    <xf numFmtId="164" fontId="38" fillId="0" borderId="27" xfId="0" applyNumberFormat="1" applyFont="1" applyBorder="1"/>
    <xf numFmtId="164" fontId="38" fillId="0" borderId="37" xfId="0" applyNumberFormat="1" applyFont="1" applyBorder="1"/>
    <xf numFmtId="0" fontId="38" fillId="0" borderId="34" xfId="0" applyFont="1" applyBorder="1"/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/>
    <xf numFmtId="164" fontId="38" fillId="0" borderId="0" xfId="2" applyNumberFormat="1" applyFont="1"/>
    <xf numFmtId="164" fontId="20" fillId="7" borderId="42" xfId="0" applyNumberFormat="1" applyFont="1" applyFill="1" applyBorder="1"/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7" borderId="41" xfId="0" applyFont="1" applyFill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38" fillId="7" borderId="36" xfId="0" applyFont="1" applyFill="1" applyBorder="1" applyAlignment="1">
      <alignment horizontal="center" vertical="center"/>
    </xf>
    <xf numFmtId="0" fontId="38" fillId="7" borderId="43" xfId="0" applyFont="1" applyFill="1" applyBorder="1" applyAlignment="1">
      <alignment horizontal="center" vertical="center"/>
    </xf>
    <xf numFmtId="0" fontId="38" fillId="7" borderId="45" xfId="0" applyFont="1" applyFill="1" applyBorder="1" applyAlignment="1">
      <alignment horizontal="center" vertical="center"/>
    </xf>
    <xf numFmtId="164" fontId="20" fillId="7" borderId="20" xfId="0" applyNumberFormat="1" applyFont="1" applyFill="1" applyBorder="1"/>
    <xf numFmtId="164" fontId="20" fillId="7" borderId="39" xfId="0" applyNumberFormat="1" applyFont="1" applyFill="1" applyBorder="1"/>
    <xf numFmtId="4" fontId="20" fillId="14" borderId="42" xfId="0" applyNumberFormat="1" applyFont="1" applyFill="1" applyBorder="1"/>
    <xf numFmtId="4" fontId="20" fillId="14" borderId="29" xfId="0" applyNumberFormat="1" applyFont="1" applyFill="1" applyBorder="1"/>
    <xf numFmtId="4" fontId="38" fillId="14" borderId="29" xfId="0" applyNumberFormat="1" applyFont="1" applyFill="1" applyBorder="1"/>
    <xf numFmtId="4" fontId="20" fillId="14" borderId="34" xfId="0" applyNumberFormat="1" applyFont="1" applyFill="1" applyBorder="1"/>
    <xf numFmtId="4" fontId="20" fillId="14" borderId="20" xfId="0" applyNumberFormat="1" applyFont="1" applyFill="1" applyBorder="1"/>
    <xf numFmtId="4" fontId="20" fillId="14" borderId="27" xfId="0" applyNumberFormat="1" applyFont="1" applyFill="1" applyBorder="1"/>
    <xf numFmtId="4" fontId="38" fillId="14" borderId="34" xfId="0" applyNumberFormat="1" applyFont="1" applyFill="1" applyBorder="1"/>
    <xf numFmtId="4" fontId="38" fillId="14" borderId="27" xfId="0" applyNumberFormat="1" applyFont="1" applyFill="1" applyBorder="1"/>
    <xf numFmtId="164" fontId="20" fillId="14" borderId="20" xfId="0" applyNumberFormat="1" applyFont="1" applyFill="1" applyBorder="1"/>
    <xf numFmtId="164" fontId="20" fillId="14" borderId="29" xfId="0" applyNumberFormat="1" applyFont="1" applyFill="1" applyBorder="1" applyAlignment="1">
      <alignment horizontal="right"/>
    </xf>
    <xf numFmtId="164" fontId="38" fillId="14" borderId="29" xfId="0" applyNumberFormat="1" applyFont="1" applyFill="1" applyBorder="1" applyAlignment="1">
      <alignment horizontal="right"/>
    </xf>
    <xf numFmtId="164" fontId="20" fillId="14" borderId="29" xfId="0" applyNumberFormat="1" applyFont="1" applyFill="1" applyBorder="1" applyAlignment="1"/>
    <xf numFmtId="0" fontId="18" fillId="15" borderId="29" xfId="0" applyFont="1" applyFill="1" applyBorder="1"/>
    <xf numFmtId="164" fontId="18" fillId="15" borderId="29" xfId="0" applyNumberFormat="1" applyFont="1" applyFill="1" applyBorder="1"/>
    <xf numFmtId="164" fontId="18" fillId="15" borderId="32" xfId="0" applyNumberFormat="1" applyFont="1" applyFill="1" applyBorder="1"/>
    <xf numFmtId="164" fontId="0" fillId="16" borderId="32" xfId="0" applyNumberFormat="1" applyFill="1" applyBorder="1"/>
    <xf numFmtId="4" fontId="1" fillId="16" borderId="2" xfId="1" applyNumberFormat="1" applyFont="1" applyFill="1" applyBorder="1" applyAlignment="1" applyProtection="1">
      <alignment horizontal="right" vertical="center"/>
      <protection locked="0"/>
    </xf>
    <xf numFmtId="0" fontId="23" fillId="8" borderId="38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164" fontId="22" fillId="0" borderId="0" xfId="0" applyNumberFormat="1" applyFont="1" applyBorder="1" applyAlignment="1">
      <alignment horizontal="right" vertical="center"/>
    </xf>
    <xf numFmtId="0" fontId="24" fillId="0" borderId="45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0" fillId="6" borderId="0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164" fontId="18" fillId="0" borderId="16" xfId="0" applyNumberFormat="1" applyFont="1" applyBorder="1" applyAlignment="1">
      <alignment horizontal="left"/>
    </xf>
    <xf numFmtId="164" fontId="18" fillId="0" borderId="17" xfId="0" applyNumberFormat="1" applyFont="1" applyBorder="1" applyAlignment="1">
      <alignment horizontal="left"/>
    </xf>
    <xf numFmtId="164" fontId="38" fillId="0" borderId="18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164" fontId="20" fillId="7" borderId="27" xfId="0" applyNumberFormat="1" applyFont="1" applyFill="1" applyBorder="1" applyAlignment="1">
      <alignment horizontal="center" vertical="center"/>
    </xf>
    <xf numFmtId="164" fontId="20" fillId="7" borderId="47" xfId="0" applyNumberFormat="1" applyFont="1" applyFill="1" applyBorder="1" applyAlignment="1">
      <alignment horizontal="center" vertical="center"/>
    </xf>
    <xf numFmtId="164" fontId="20" fillId="7" borderId="37" xfId="0" applyNumberFormat="1" applyFont="1" applyFill="1" applyBorder="1" applyAlignment="1">
      <alignment horizontal="center" vertical="center"/>
    </xf>
    <xf numFmtId="164" fontId="20" fillId="7" borderId="4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20" fillId="0" borderId="56" xfId="0" applyFont="1" applyBorder="1" applyAlignment="1">
      <alignment horizontal="left"/>
    </xf>
    <xf numFmtId="0" fontId="20" fillId="0" borderId="63" xfId="0" applyFont="1" applyBorder="1" applyAlignment="1">
      <alignment horizontal="left"/>
    </xf>
    <xf numFmtId="0" fontId="20" fillId="0" borderId="64" xfId="0" applyFont="1" applyBorder="1" applyAlignment="1">
      <alignment horizontal="left"/>
    </xf>
    <xf numFmtId="4" fontId="20" fillId="14" borderId="27" xfId="0" applyNumberFormat="1" applyFont="1" applyFill="1" applyBorder="1" applyAlignment="1">
      <alignment horizontal="center" vertical="center"/>
    </xf>
    <xf numFmtId="4" fontId="20" fillId="14" borderId="47" xfId="0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 applyProtection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0" fontId="2" fillId="2" borderId="11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 wrapText="1"/>
    </xf>
    <xf numFmtId="0" fontId="3" fillId="3" borderId="1" xfId="1" applyNumberFormat="1" applyFont="1" applyFill="1" applyBorder="1" applyAlignment="1" applyProtection="1">
      <alignment horizontal="right" vertical="center" wrapText="1"/>
    </xf>
    <xf numFmtId="0" fontId="3" fillId="3" borderId="2" xfId="1" applyNumberFormat="1" applyFont="1" applyFill="1" applyBorder="1" applyAlignment="1" applyProtection="1">
      <alignment horizontal="right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7" fillId="11" borderId="1" xfId="0" applyNumberFormat="1" applyFont="1" applyFill="1" applyBorder="1" applyAlignment="1" applyProtection="1">
      <alignment vertical="center" wrapText="1"/>
    </xf>
    <xf numFmtId="0" fontId="7" fillId="11" borderId="7" xfId="0" applyNumberFormat="1" applyFont="1" applyFill="1" applyBorder="1" applyAlignment="1" applyProtection="1">
      <alignment vertical="center" wrapText="1"/>
    </xf>
    <xf numFmtId="0" fontId="7" fillId="11" borderId="5" xfId="0" applyNumberFormat="1" applyFont="1" applyFill="1" applyBorder="1" applyAlignment="1" applyProtection="1">
      <alignment vertical="center" wrapText="1"/>
    </xf>
    <xf numFmtId="0" fontId="28" fillId="9" borderId="3" xfId="0" applyNumberFormat="1" applyFont="1" applyFill="1" applyBorder="1" applyAlignment="1" applyProtection="1">
      <alignment horizontal="center" vertical="center" wrapText="1"/>
    </xf>
    <xf numFmtId="0" fontId="28" fillId="9" borderId="4" xfId="0" applyNumberFormat="1" applyFont="1" applyFill="1" applyBorder="1" applyAlignment="1" applyProtection="1">
      <alignment horizontal="center" vertical="center" wrapText="1"/>
    </xf>
    <xf numFmtId="0" fontId="28" fillId="9" borderId="1" xfId="0" applyNumberFormat="1" applyFont="1" applyFill="1" applyBorder="1" applyAlignment="1" applyProtection="1">
      <alignment horizontal="center" vertical="center" wrapText="1"/>
    </xf>
    <xf numFmtId="0" fontId="28" fillId="9" borderId="7" xfId="0" applyNumberFormat="1" applyFont="1" applyFill="1" applyBorder="1" applyAlignment="1" applyProtection="1">
      <alignment horizontal="center" vertical="center" wrapText="1"/>
    </xf>
    <xf numFmtId="0" fontId="28" fillId="9" borderId="5" xfId="0" applyNumberFormat="1" applyFont="1" applyFill="1" applyBorder="1" applyAlignment="1" applyProtection="1">
      <alignment horizontal="center" vertical="center" wrapText="1"/>
    </xf>
    <xf numFmtId="0" fontId="28" fillId="9" borderId="1" xfId="0" applyNumberFormat="1" applyFont="1" applyFill="1" applyBorder="1" applyAlignment="1" applyProtection="1">
      <alignment vertical="center" wrapText="1"/>
    </xf>
    <xf numFmtId="0" fontId="28" fillId="9" borderId="7" xfId="0" applyNumberFormat="1" applyFont="1" applyFill="1" applyBorder="1" applyAlignment="1" applyProtection="1">
      <alignment vertical="center" wrapText="1"/>
    </xf>
    <xf numFmtId="0" fontId="29" fillId="10" borderId="10" xfId="0" applyNumberFormat="1" applyFont="1" applyFill="1" applyBorder="1" applyAlignment="1" applyProtection="1">
      <alignment horizontal="center" vertical="center" wrapText="1"/>
    </xf>
    <xf numFmtId="0" fontId="29" fillId="10" borderId="8" xfId="0" applyNumberFormat="1" applyFont="1" applyFill="1" applyBorder="1" applyAlignment="1" applyProtection="1">
      <alignment horizontal="center" vertical="center" wrapText="1"/>
    </xf>
    <xf numFmtId="0" fontId="30" fillId="0" borderId="8" xfId="0" applyFont="1" applyBorder="1" applyAlignment="1" applyProtection="1">
      <alignment horizontal="right"/>
    </xf>
    <xf numFmtId="14" fontId="1" fillId="4" borderId="1" xfId="1" applyNumberFormat="1" applyFont="1" applyFill="1" applyBorder="1" applyAlignment="1" applyProtection="1">
      <alignment horizontal="left" vertical="center"/>
    </xf>
    <xf numFmtId="14" fontId="1" fillId="4" borderId="7" xfId="1" applyNumberFormat="1" applyFont="1" applyFill="1" applyBorder="1" applyAlignment="1" applyProtection="1">
      <alignment horizontal="left" vertical="center"/>
    </xf>
    <xf numFmtId="14" fontId="1" fillId="4" borderId="5" xfId="1" applyNumberFormat="1" applyFont="1" applyFill="1" applyBorder="1" applyAlignment="1" applyProtection="1">
      <alignment horizontal="left" vertical="center"/>
    </xf>
    <xf numFmtId="0" fontId="2" fillId="2" borderId="1" xfId="1" applyNumberFormat="1" applyFont="1" applyFill="1" applyBorder="1" applyAlignment="1" applyProtection="1">
      <alignment horizontal="left" vertical="center" wrapText="1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4" fontId="1" fillId="4" borderId="2" xfId="1" applyNumberFormat="1" applyFont="1" applyFill="1" applyBorder="1" applyAlignment="1" applyProtection="1">
      <alignment horizontal="left" vertical="center"/>
    </xf>
    <xf numFmtId="0" fontId="3" fillId="3" borderId="2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5" xfId="1" applyNumberFormat="1" applyFont="1" applyFill="1" applyBorder="1" applyAlignment="1" applyProtection="1">
      <alignment horizontal="center" vertical="center" wrapText="1"/>
    </xf>
    <xf numFmtId="0" fontId="6" fillId="2" borderId="8" xfId="1" applyNumberFormat="1" applyFont="1" applyFill="1" applyBorder="1" applyAlignment="1" applyProtection="1">
      <alignment horizontal="center" vertical="center" wrapText="1"/>
    </xf>
    <xf numFmtId="0" fontId="6" fillId="2" borderId="12" xfId="1" applyNumberFormat="1" applyFont="1" applyFill="1" applyBorder="1" applyAlignment="1" applyProtection="1">
      <alignment horizontal="center" vertical="center" wrapText="1"/>
    </xf>
    <xf numFmtId="0" fontId="2" fillId="2" borderId="8" xfId="1" applyNumberFormat="1" applyFont="1" applyFill="1" applyBorder="1" applyAlignment="1" applyProtection="1">
      <alignment horizontal="center" vertical="center" wrapText="1"/>
    </xf>
    <xf numFmtId="0" fontId="2" fillId="2" borderId="14" xfId="1" applyNumberFormat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0" fontId="3" fillId="3" borderId="11" xfId="1" applyNumberFormat="1" applyFont="1" applyFill="1" applyBorder="1" applyAlignment="1" applyProtection="1">
      <alignment horizontal="right" vertical="center" wrapText="1"/>
    </xf>
    <xf numFmtId="0" fontId="3" fillId="3" borderId="12" xfId="1" applyNumberFormat="1" applyFont="1" applyFill="1" applyBorder="1" applyAlignment="1" applyProtection="1">
      <alignment horizontal="right" vertical="center" wrapText="1"/>
    </xf>
    <xf numFmtId="0" fontId="3" fillId="3" borderId="9" xfId="1" applyNumberFormat="1" applyFont="1" applyFill="1" applyBorder="1" applyAlignment="1" applyProtection="1">
      <alignment horizontal="right" vertical="center" wrapText="1"/>
    </xf>
    <xf numFmtId="0" fontId="2" fillId="2" borderId="3" xfId="1" applyNumberFormat="1" applyFont="1" applyFill="1" applyBorder="1" applyAlignment="1" applyProtection="1">
      <alignment horizontal="center" wrapText="1"/>
    </xf>
    <xf numFmtId="0" fontId="2" fillId="2" borderId="4" xfId="1" applyNumberFormat="1" applyFont="1" applyFill="1" applyBorder="1" applyAlignment="1" applyProtection="1">
      <alignment horizontal="center" wrapText="1"/>
    </xf>
    <xf numFmtId="0" fontId="6" fillId="2" borderId="7" xfId="1" applyNumberFormat="1" applyFont="1" applyFill="1" applyBorder="1" applyAlignment="1" applyProtection="1">
      <alignment horizontal="center" vertical="center" wrapText="1"/>
    </xf>
    <xf numFmtId="0" fontId="2" fillId="2" borderId="13" xfId="1" applyNumberFormat="1" applyFont="1" applyFill="1" applyBorder="1" applyAlignment="1" applyProtection="1">
      <alignment horizontal="center" vertical="center" wrapText="1"/>
    </xf>
    <xf numFmtId="0" fontId="6" fillId="2" borderId="10" xfId="1" applyNumberFormat="1" applyFont="1" applyFill="1" applyBorder="1" applyAlignment="1" applyProtection="1">
      <alignment horizontal="center" vertical="center" wrapText="1"/>
    </xf>
    <xf numFmtId="0" fontId="6" fillId="2" borderId="11" xfId="1" applyNumberFormat="1" applyFont="1" applyFill="1" applyBorder="1" applyAlignment="1" applyProtection="1">
      <alignment horizontal="center" vertical="center" wrapText="1"/>
    </xf>
    <xf numFmtId="0" fontId="3" fillId="3" borderId="6" xfId="1" applyNumberFormat="1" applyFont="1" applyFill="1" applyBorder="1" applyAlignment="1" applyProtection="1">
      <alignment horizontal="right" vertical="center" wrapText="1"/>
    </xf>
    <xf numFmtId="0" fontId="3" fillId="3" borderId="0" xfId="1" applyNumberFormat="1" applyFont="1" applyFill="1" applyBorder="1" applyAlignment="1" applyProtection="1">
      <alignment horizontal="right" vertical="center" wrapText="1"/>
    </xf>
  </cellXfs>
  <cellStyles count="4">
    <cellStyle name="Millares" xfId="2" builtinId="3"/>
    <cellStyle name="Normal" xfId="0" builtinId="0"/>
    <cellStyle name="Normal 4 2" xfId="3"/>
    <cellStyle name="Normal 6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52" zoomScaleNormal="100" workbookViewId="0">
      <selection activeCell="E68" sqref="E68"/>
    </sheetView>
  </sheetViews>
  <sheetFormatPr baseColWidth="10" defaultRowHeight="15" x14ac:dyDescent="0.25"/>
  <cols>
    <col min="1" max="1" width="52.5703125" customWidth="1"/>
    <col min="2" max="2" width="51.140625" bestFit="1" customWidth="1"/>
    <col min="3" max="3" width="14.140625" style="84" customWidth="1"/>
    <col min="4" max="4" width="18" style="84" customWidth="1"/>
    <col min="5" max="6" width="14.140625" bestFit="1" customWidth="1"/>
    <col min="256" max="256" width="52.5703125" customWidth="1"/>
    <col min="257" max="257" width="51.140625" bestFit="1" customWidth="1"/>
    <col min="258" max="258" width="14.140625" customWidth="1"/>
    <col min="259" max="259" width="13.85546875" bestFit="1" customWidth="1"/>
    <col min="260" max="260" width="11.7109375" bestFit="1" customWidth="1"/>
    <col min="261" max="261" width="12.42578125" bestFit="1" customWidth="1"/>
    <col min="512" max="512" width="52.5703125" customWidth="1"/>
    <col min="513" max="513" width="51.140625" bestFit="1" customWidth="1"/>
    <col min="514" max="514" width="14.140625" customWidth="1"/>
    <col min="515" max="515" width="13.85546875" bestFit="1" customWidth="1"/>
    <col min="516" max="516" width="11.7109375" bestFit="1" customWidth="1"/>
    <col min="517" max="517" width="12.42578125" bestFit="1" customWidth="1"/>
    <col min="768" max="768" width="52.5703125" customWidth="1"/>
    <col min="769" max="769" width="51.140625" bestFit="1" customWidth="1"/>
    <col min="770" max="770" width="14.140625" customWidth="1"/>
    <col min="771" max="771" width="13.85546875" bestFit="1" customWidth="1"/>
    <col min="772" max="772" width="11.7109375" bestFit="1" customWidth="1"/>
    <col min="773" max="773" width="12.42578125" bestFit="1" customWidth="1"/>
    <col min="1024" max="1024" width="52.5703125" customWidth="1"/>
    <col min="1025" max="1025" width="51.140625" bestFit="1" customWidth="1"/>
    <col min="1026" max="1026" width="14.140625" customWidth="1"/>
    <col min="1027" max="1027" width="13.85546875" bestFit="1" customWidth="1"/>
    <col min="1028" max="1028" width="11.7109375" bestFit="1" customWidth="1"/>
    <col min="1029" max="1029" width="12.42578125" bestFit="1" customWidth="1"/>
    <col min="1280" max="1280" width="52.5703125" customWidth="1"/>
    <col min="1281" max="1281" width="51.140625" bestFit="1" customWidth="1"/>
    <col min="1282" max="1282" width="14.140625" customWidth="1"/>
    <col min="1283" max="1283" width="13.85546875" bestFit="1" customWidth="1"/>
    <col min="1284" max="1284" width="11.7109375" bestFit="1" customWidth="1"/>
    <col min="1285" max="1285" width="12.42578125" bestFit="1" customWidth="1"/>
    <col min="1536" max="1536" width="52.5703125" customWidth="1"/>
    <col min="1537" max="1537" width="51.140625" bestFit="1" customWidth="1"/>
    <col min="1538" max="1538" width="14.140625" customWidth="1"/>
    <col min="1539" max="1539" width="13.85546875" bestFit="1" customWidth="1"/>
    <col min="1540" max="1540" width="11.7109375" bestFit="1" customWidth="1"/>
    <col min="1541" max="1541" width="12.42578125" bestFit="1" customWidth="1"/>
    <col min="1792" max="1792" width="52.5703125" customWidth="1"/>
    <col min="1793" max="1793" width="51.140625" bestFit="1" customWidth="1"/>
    <col min="1794" max="1794" width="14.140625" customWidth="1"/>
    <col min="1795" max="1795" width="13.85546875" bestFit="1" customWidth="1"/>
    <col min="1796" max="1796" width="11.7109375" bestFit="1" customWidth="1"/>
    <col min="1797" max="1797" width="12.42578125" bestFit="1" customWidth="1"/>
    <col min="2048" max="2048" width="52.5703125" customWidth="1"/>
    <col min="2049" max="2049" width="51.140625" bestFit="1" customWidth="1"/>
    <col min="2050" max="2050" width="14.140625" customWidth="1"/>
    <col min="2051" max="2051" width="13.85546875" bestFit="1" customWidth="1"/>
    <col min="2052" max="2052" width="11.7109375" bestFit="1" customWidth="1"/>
    <col min="2053" max="2053" width="12.42578125" bestFit="1" customWidth="1"/>
    <col min="2304" max="2304" width="52.5703125" customWidth="1"/>
    <col min="2305" max="2305" width="51.140625" bestFit="1" customWidth="1"/>
    <col min="2306" max="2306" width="14.140625" customWidth="1"/>
    <col min="2307" max="2307" width="13.85546875" bestFit="1" customWidth="1"/>
    <col min="2308" max="2308" width="11.7109375" bestFit="1" customWidth="1"/>
    <col min="2309" max="2309" width="12.42578125" bestFit="1" customWidth="1"/>
    <col min="2560" max="2560" width="52.5703125" customWidth="1"/>
    <col min="2561" max="2561" width="51.140625" bestFit="1" customWidth="1"/>
    <col min="2562" max="2562" width="14.140625" customWidth="1"/>
    <col min="2563" max="2563" width="13.85546875" bestFit="1" customWidth="1"/>
    <col min="2564" max="2564" width="11.7109375" bestFit="1" customWidth="1"/>
    <col min="2565" max="2565" width="12.42578125" bestFit="1" customWidth="1"/>
    <col min="2816" max="2816" width="52.5703125" customWidth="1"/>
    <col min="2817" max="2817" width="51.140625" bestFit="1" customWidth="1"/>
    <col min="2818" max="2818" width="14.140625" customWidth="1"/>
    <col min="2819" max="2819" width="13.85546875" bestFit="1" customWidth="1"/>
    <col min="2820" max="2820" width="11.7109375" bestFit="1" customWidth="1"/>
    <col min="2821" max="2821" width="12.42578125" bestFit="1" customWidth="1"/>
    <col min="3072" max="3072" width="52.5703125" customWidth="1"/>
    <col min="3073" max="3073" width="51.140625" bestFit="1" customWidth="1"/>
    <col min="3074" max="3074" width="14.140625" customWidth="1"/>
    <col min="3075" max="3075" width="13.85546875" bestFit="1" customWidth="1"/>
    <col min="3076" max="3076" width="11.7109375" bestFit="1" customWidth="1"/>
    <col min="3077" max="3077" width="12.42578125" bestFit="1" customWidth="1"/>
    <col min="3328" max="3328" width="52.5703125" customWidth="1"/>
    <col min="3329" max="3329" width="51.140625" bestFit="1" customWidth="1"/>
    <col min="3330" max="3330" width="14.140625" customWidth="1"/>
    <col min="3331" max="3331" width="13.85546875" bestFit="1" customWidth="1"/>
    <col min="3332" max="3332" width="11.7109375" bestFit="1" customWidth="1"/>
    <col min="3333" max="3333" width="12.42578125" bestFit="1" customWidth="1"/>
    <col min="3584" max="3584" width="52.5703125" customWidth="1"/>
    <col min="3585" max="3585" width="51.140625" bestFit="1" customWidth="1"/>
    <col min="3586" max="3586" width="14.140625" customWidth="1"/>
    <col min="3587" max="3587" width="13.85546875" bestFit="1" customWidth="1"/>
    <col min="3588" max="3588" width="11.7109375" bestFit="1" customWidth="1"/>
    <col min="3589" max="3589" width="12.42578125" bestFit="1" customWidth="1"/>
    <col min="3840" max="3840" width="52.5703125" customWidth="1"/>
    <col min="3841" max="3841" width="51.140625" bestFit="1" customWidth="1"/>
    <col min="3842" max="3842" width="14.140625" customWidth="1"/>
    <col min="3843" max="3843" width="13.85546875" bestFit="1" customWidth="1"/>
    <col min="3844" max="3844" width="11.7109375" bestFit="1" customWidth="1"/>
    <col min="3845" max="3845" width="12.42578125" bestFit="1" customWidth="1"/>
    <col min="4096" max="4096" width="52.5703125" customWidth="1"/>
    <col min="4097" max="4097" width="51.140625" bestFit="1" customWidth="1"/>
    <col min="4098" max="4098" width="14.140625" customWidth="1"/>
    <col min="4099" max="4099" width="13.85546875" bestFit="1" customWidth="1"/>
    <col min="4100" max="4100" width="11.7109375" bestFit="1" customWidth="1"/>
    <col min="4101" max="4101" width="12.42578125" bestFit="1" customWidth="1"/>
    <col min="4352" max="4352" width="52.5703125" customWidth="1"/>
    <col min="4353" max="4353" width="51.140625" bestFit="1" customWidth="1"/>
    <col min="4354" max="4354" width="14.140625" customWidth="1"/>
    <col min="4355" max="4355" width="13.85546875" bestFit="1" customWidth="1"/>
    <col min="4356" max="4356" width="11.7109375" bestFit="1" customWidth="1"/>
    <col min="4357" max="4357" width="12.42578125" bestFit="1" customWidth="1"/>
    <col min="4608" max="4608" width="52.5703125" customWidth="1"/>
    <col min="4609" max="4609" width="51.140625" bestFit="1" customWidth="1"/>
    <col min="4610" max="4610" width="14.140625" customWidth="1"/>
    <col min="4611" max="4611" width="13.85546875" bestFit="1" customWidth="1"/>
    <col min="4612" max="4612" width="11.7109375" bestFit="1" customWidth="1"/>
    <col min="4613" max="4613" width="12.42578125" bestFit="1" customWidth="1"/>
    <col min="4864" max="4864" width="52.5703125" customWidth="1"/>
    <col min="4865" max="4865" width="51.140625" bestFit="1" customWidth="1"/>
    <col min="4866" max="4866" width="14.140625" customWidth="1"/>
    <col min="4867" max="4867" width="13.85546875" bestFit="1" customWidth="1"/>
    <col min="4868" max="4868" width="11.7109375" bestFit="1" customWidth="1"/>
    <col min="4869" max="4869" width="12.42578125" bestFit="1" customWidth="1"/>
    <col min="5120" max="5120" width="52.5703125" customWidth="1"/>
    <col min="5121" max="5121" width="51.140625" bestFit="1" customWidth="1"/>
    <col min="5122" max="5122" width="14.140625" customWidth="1"/>
    <col min="5123" max="5123" width="13.85546875" bestFit="1" customWidth="1"/>
    <col min="5124" max="5124" width="11.7109375" bestFit="1" customWidth="1"/>
    <col min="5125" max="5125" width="12.42578125" bestFit="1" customWidth="1"/>
    <col min="5376" max="5376" width="52.5703125" customWidth="1"/>
    <col min="5377" max="5377" width="51.140625" bestFit="1" customWidth="1"/>
    <col min="5378" max="5378" width="14.140625" customWidth="1"/>
    <col min="5379" max="5379" width="13.85546875" bestFit="1" customWidth="1"/>
    <col min="5380" max="5380" width="11.7109375" bestFit="1" customWidth="1"/>
    <col min="5381" max="5381" width="12.42578125" bestFit="1" customWidth="1"/>
    <col min="5632" max="5632" width="52.5703125" customWidth="1"/>
    <col min="5633" max="5633" width="51.140625" bestFit="1" customWidth="1"/>
    <col min="5634" max="5634" width="14.140625" customWidth="1"/>
    <col min="5635" max="5635" width="13.85546875" bestFit="1" customWidth="1"/>
    <col min="5636" max="5636" width="11.7109375" bestFit="1" customWidth="1"/>
    <col min="5637" max="5637" width="12.42578125" bestFit="1" customWidth="1"/>
    <col min="5888" max="5888" width="52.5703125" customWidth="1"/>
    <col min="5889" max="5889" width="51.140625" bestFit="1" customWidth="1"/>
    <col min="5890" max="5890" width="14.140625" customWidth="1"/>
    <col min="5891" max="5891" width="13.85546875" bestFit="1" customWidth="1"/>
    <col min="5892" max="5892" width="11.7109375" bestFit="1" customWidth="1"/>
    <col min="5893" max="5893" width="12.42578125" bestFit="1" customWidth="1"/>
    <col min="6144" max="6144" width="52.5703125" customWidth="1"/>
    <col min="6145" max="6145" width="51.140625" bestFit="1" customWidth="1"/>
    <col min="6146" max="6146" width="14.140625" customWidth="1"/>
    <col min="6147" max="6147" width="13.85546875" bestFit="1" customWidth="1"/>
    <col min="6148" max="6148" width="11.7109375" bestFit="1" customWidth="1"/>
    <col min="6149" max="6149" width="12.42578125" bestFit="1" customWidth="1"/>
    <col min="6400" max="6400" width="52.5703125" customWidth="1"/>
    <col min="6401" max="6401" width="51.140625" bestFit="1" customWidth="1"/>
    <col min="6402" max="6402" width="14.140625" customWidth="1"/>
    <col min="6403" max="6403" width="13.85546875" bestFit="1" customWidth="1"/>
    <col min="6404" max="6404" width="11.7109375" bestFit="1" customWidth="1"/>
    <col min="6405" max="6405" width="12.42578125" bestFit="1" customWidth="1"/>
    <col min="6656" max="6656" width="52.5703125" customWidth="1"/>
    <col min="6657" max="6657" width="51.140625" bestFit="1" customWidth="1"/>
    <col min="6658" max="6658" width="14.140625" customWidth="1"/>
    <col min="6659" max="6659" width="13.85546875" bestFit="1" customWidth="1"/>
    <col min="6660" max="6660" width="11.7109375" bestFit="1" customWidth="1"/>
    <col min="6661" max="6661" width="12.42578125" bestFit="1" customWidth="1"/>
    <col min="6912" max="6912" width="52.5703125" customWidth="1"/>
    <col min="6913" max="6913" width="51.140625" bestFit="1" customWidth="1"/>
    <col min="6914" max="6914" width="14.140625" customWidth="1"/>
    <col min="6915" max="6915" width="13.85546875" bestFit="1" customWidth="1"/>
    <col min="6916" max="6916" width="11.7109375" bestFit="1" customWidth="1"/>
    <col min="6917" max="6917" width="12.42578125" bestFit="1" customWidth="1"/>
    <col min="7168" max="7168" width="52.5703125" customWidth="1"/>
    <col min="7169" max="7169" width="51.140625" bestFit="1" customWidth="1"/>
    <col min="7170" max="7170" width="14.140625" customWidth="1"/>
    <col min="7171" max="7171" width="13.85546875" bestFit="1" customWidth="1"/>
    <col min="7172" max="7172" width="11.7109375" bestFit="1" customWidth="1"/>
    <col min="7173" max="7173" width="12.42578125" bestFit="1" customWidth="1"/>
    <col min="7424" max="7424" width="52.5703125" customWidth="1"/>
    <col min="7425" max="7425" width="51.140625" bestFit="1" customWidth="1"/>
    <col min="7426" max="7426" width="14.140625" customWidth="1"/>
    <col min="7427" max="7427" width="13.85546875" bestFit="1" customWidth="1"/>
    <col min="7428" max="7428" width="11.7109375" bestFit="1" customWidth="1"/>
    <col min="7429" max="7429" width="12.42578125" bestFit="1" customWidth="1"/>
    <col min="7680" max="7680" width="52.5703125" customWidth="1"/>
    <col min="7681" max="7681" width="51.140625" bestFit="1" customWidth="1"/>
    <col min="7682" max="7682" width="14.140625" customWidth="1"/>
    <col min="7683" max="7683" width="13.85546875" bestFit="1" customWidth="1"/>
    <col min="7684" max="7684" width="11.7109375" bestFit="1" customWidth="1"/>
    <col min="7685" max="7685" width="12.42578125" bestFit="1" customWidth="1"/>
    <col min="7936" max="7936" width="52.5703125" customWidth="1"/>
    <col min="7937" max="7937" width="51.140625" bestFit="1" customWidth="1"/>
    <col min="7938" max="7938" width="14.140625" customWidth="1"/>
    <col min="7939" max="7939" width="13.85546875" bestFit="1" customWidth="1"/>
    <col min="7940" max="7940" width="11.7109375" bestFit="1" customWidth="1"/>
    <col min="7941" max="7941" width="12.42578125" bestFit="1" customWidth="1"/>
    <col min="8192" max="8192" width="52.5703125" customWidth="1"/>
    <col min="8193" max="8193" width="51.140625" bestFit="1" customWidth="1"/>
    <col min="8194" max="8194" width="14.140625" customWidth="1"/>
    <col min="8195" max="8195" width="13.85546875" bestFit="1" customWidth="1"/>
    <col min="8196" max="8196" width="11.7109375" bestFit="1" customWidth="1"/>
    <col min="8197" max="8197" width="12.42578125" bestFit="1" customWidth="1"/>
    <col min="8448" max="8448" width="52.5703125" customWidth="1"/>
    <col min="8449" max="8449" width="51.140625" bestFit="1" customWidth="1"/>
    <col min="8450" max="8450" width="14.140625" customWidth="1"/>
    <col min="8451" max="8451" width="13.85546875" bestFit="1" customWidth="1"/>
    <col min="8452" max="8452" width="11.7109375" bestFit="1" customWidth="1"/>
    <col min="8453" max="8453" width="12.42578125" bestFit="1" customWidth="1"/>
    <col min="8704" max="8704" width="52.5703125" customWidth="1"/>
    <col min="8705" max="8705" width="51.140625" bestFit="1" customWidth="1"/>
    <col min="8706" max="8706" width="14.140625" customWidth="1"/>
    <col min="8707" max="8707" width="13.85546875" bestFit="1" customWidth="1"/>
    <col min="8708" max="8708" width="11.7109375" bestFit="1" customWidth="1"/>
    <col min="8709" max="8709" width="12.42578125" bestFit="1" customWidth="1"/>
    <col min="8960" max="8960" width="52.5703125" customWidth="1"/>
    <col min="8961" max="8961" width="51.140625" bestFit="1" customWidth="1"/>
    <col min="8962" max="8962" width="14.140625" customWidth="1"/>
    <col min="8963" max="8963" width="13.85546875" bestFit="1" customWidth="1"/>
    <col min="8964" max="8964" width="11.7109375" bestFit="1" customWidth="1"/>
    <col min="8965" max="8965" width="12.42578125" bestFit="1" customWidth="1"/>
    <col min="9216" max="9216" width="52.5703125" customWidth="1"/>
    <col min="9217" max="9217" width="51.140625" bestFit="1" customWidth="1"/>
    <col min="9218" max="9218" width="14.140625" customWidth="1"/>
    <col min="9219" max="9219" width="13.85546875" bestFit="1" customWidth="1"/>
    <col min="9220" max="9220" width="11.7109375" bestFit="1" customWidth="1"/>
    <col min="9221" max="9221" width="12.42578125" bestFit="1" customWidth="1"/>
    <col min="9472" max="9472" width="52.5703125" customWidth="1"/>
    <col min="9473" max="9473" width="51.140625" bestFit="1" customWidth="1"/>
    <col min="9474" max="9474" width="14.140625" customWidth="1"/>
    <col min="9475" max="9475" width="13.85546875" bestFit="1" customWidth="1"/>
    <col min="9476" max="9476" width="11.7109375" bestFit="1" customWidth="1"/>
    <col min="9477" max="9477" width="12.42578125" bestFit="1" customWidth="1"/>
    <col min="9728" max="9728" width="52.5703125" customWidth="1"/>
    <col min="9729" max="9729" width="51.140625" bestFit="1" customWidth="1"/>
    <col min="9730" max="9730" width="14.140625" customWidth="1"/>
    <col min="9731" max="9731" width="13.85546875" bestFit="1" customWidth="1"/>
    <col min="9732" max="9732" width="11.7109375" bestFit="1" customWidth="1"/>
    <col min="9733" max="9733" width="12.42578125" bestFit="1" customWidth="1"/>
    <col min="9984" max="9984" width="52.5703125" customWidth="1"/>
    <col min="9985" max="9985" width="51.140625" bestFit="1" customWidth="1"/>
    <col min="9986" max="9986" width="14.140625" customWidth="1"/>
    <col min="9987" max="9987" width="13.85546875" bestFit="1" customWidth="1"/>
    <col min="9988" max="9988" width="11.7109375" bestFit="1" customWidth="1"/>
    <col min="9989" max="9989" width="12.42578125" bestFit="1" customWidth="1"/>
    <col min="10240" max="10240" width="52.5703125" customWidth="1"/>
    <col min="10241" max="10241" width="51.140625" bestFit="1" customWidth="1"/>
    <col min="10242" max="10242" width="14.140625" customWidth="1"/>
    <col min="10243" max="10243" width="13.85546875" bestFit="1" customWidth="1"/>
    <col min="10244" max="10244" width="11.7109375" bestFit="1" customWidth="1"/>
    <col min="10245" max="10245" width="12.42578125" bestFit="1" customWidth="1"/>
    <col min="10496" max="10496" width="52.5703125" customWidth="1"/>
    <col min="10497" max="10497" width="51.140625" bestFit="1" customWidth="1"/>
    <col min="10498" max="10498" width="14.140625" customWidth="1"/>
    <col min="10499" max="10499" width="13.85546875" bestFit="1" customWidth="1"/>
    <col min="10500" max="10500" width="11.7109375" bestFit="1" customWidth="1"/>
    <col min="10501" max="10501" width="12.42578125" bestFit="1" customWidth="1"/>
    <col min="10752" max="10752" width="52.5703125" customWidth="1"/>
    <col min="10753" max="10753" width="51.140625" bestFit="1" customWidth="1"/>
    <col min="10754" max="10754" width="14.140625" customWidth="1"/>
    <col min="10755" max="10755" width="13.85546875" bestFit="1" customWidth="1"/>
    <col min="10756" max="10756" width="11.7109375" bestFit="1" customWidth="1"/>
    <col min="10757" max="10757" width="12.42578125" bestFit="1" customWidth="1"/>
    <col min="11008" max="11008" width="52.5703125" customWidth="1"/>
    <col min="11009" max="11009" width="51.140625" bestFit="1" customWidth="1"/>
    <col min="11010" max="11010" width="14.140625" customWidth="1"/>
    <col min="11011" max="11011" width="13.85546875" bestFit="1" customWidth="1"/>
    <col min="11012" max="11012" width="11.7109375" bestFit="1" customWidth="1"/>
    <col min="11013" max="11013" width="12.42578125" bestFit="1" customWidth="1"/>
    <col min="11264" max="11264" width="52.5703125" customWidth="1"/>
    <col min="11265" max="11265" width="51.140625" bestFit="1" customWidth="1"/>
    <col min="11266" max="11266" width="14.140625" customWidth="1"/>
    <col min="11267" max="11267" width="13.85546875" bestFit="1" customWidth="1"/>
    <col min="11268" max="11268" width="11.7109375" bestFit="1" customWidth="1"/>
    <col min="11269" max="11269" width="12.42578125" bestFit="1" customWidth="1"/>
    <col min="11520" max="11520" width="52.5703125" customWidth="1"/>
    <col min="11521" max="11521" width="51.140625" bestFit="1" customWidth="1"/>
    <col min="11522" max="11522" width="14.140625" customWidth="1"/>
    <col min="11523" max="11523" width="13.85546875" bestFit="1" customWidth="1"/>
    <col min="11524" max="11524" width="11.7109375" bestFit="1" customWidth="1"/>
    <col min="11525" max="11525" width="12.42578125" bestFit="1" customWidth="1"/>
    <col min="11776" max="11776" width="52.5703125" customWidth="1"/>
    <col min="11777" max="11777" width="51.140625" bestFit="1" customWidth="1"/>
    <col min="11778" max="11778" width="14.140625" customWidth="1"/>
    <col min="11779" max="11779" width="13.85546875" bestFit="1" customWidth="1"/>
    <col min="11780" max="11780" width="11.7109375" bestFit="1" customWidth="1"/>
    <col min="11781" max="11781" width="12.42578125" bestFit="1" customWidth="1"/>
    <col min="12032" max="12032" width="52.5703125" customWidth="1"/>
    <col min="12033" max="12033" width="51.140625" bestFit="1" customWidth="1"/>
    <col min="12034" max="12034" width="14.140625" customWidth="1"/>
    <col min="12035" max="12035" width="13.85546875" bestFit="1" customWidth="1"/>
    <col min="12036" max="12036" width="11.7109375" bestFit="1" customWidth="1"/>
    <col min="12037" max="12037" width="12.42578125" bestFit="1" customWidth="1"/>
    <col min="12288" max="12288" width="52.5703125" customWidth="1"/>
    <col min="12289" max="12289" width="51.140625" bestFit="1" customWidth="1"/>
    <col min="12290" max="12290" width="14.140625" customWidth="1"/>
    <col min="12291" max="12291" width="13.85546875" bestFit="1" customWidth="1"/>
    <col min="12292" max="12292" width="11.7109375" bestFit="1" customWidth="1"/>
    <col min="12293" max="12293" width="12.42578125" bestFit="1" customWidth="1"/>
    <col min="12544" max="12544" width="52.5703125" customWidth="1"/>
    <col min="12545" max="12545" width="51.140625" bestFit="1" customWidth="1"/>
    <col min="12546" max="12546" width="14.140625" customWidth="1"/>
    <col min="12547" max="12547" width="13.85546875" bestFit="1" customWidth="1"/>
    <col min="12548" max="12548" width="11.7109375" bestFit="1" customWidth="1"/>
    <col min="12549" max="12549" width="12.42578125" bestFit="1" customWidth="1"/>
    <col min="12800" max="12800" width="52.5703125" customWidth="1"/>
    <col min="12801" max="12801" width="51.140625" bestFit="1" customWidth="1"/>
    <col min="12802" max="12802" width="14.140625" customWidth="1"/>
    <col min="12803" max="12803" width="13.85546875" bestFit="1" customWidth="1"/>
    <col min="12804" max="12804" width="11.7109375" bestFit="1" customWidth="1"/>
    <col min="12805" max="12805" width="12.42578125" bestFit="1" customWidth="1"/>
    <col min="13056" max="13056" width="52.5703125" customWidth="1"/>
    <col min="13057" max="13057" width="51.140625" bestFit="1" customWidth="1"/>
    <col min="13058" max="13058" width="14.140625" customWidth="1"/>
    <col min="13059" max="13059" width="13.85546875" bestFit="1" customWidth="1"/>
    <col min="13060" max="13060" width="11.7109375" bestFit="1" customWidth="1"/>
    <col min="13061" max="13061" width="12.42578125" bestFit="1" customWidth="1"/>
    <col min="13312" max="13312" width="52.5703125" customWidth="1"/>
    <col min="13313" max="13313" width="51.140625" bestFit="1" customWidth="1"/>
    <col min="13314" max="13314" width="14.140625" customWidth="1"/>
    <col min="13315" max="13315" width="13.85546875" bestFit="1" customWidth="1"/>
    <col min="13316" max="13316" width="11.7109375" bestFit="1" customWidth="1"/>
    <col min="13317" max="13317" width="12.42578125" bestFit="1" customWidth="1"/>
    <col min="13568" max="13568" width="52.5703125" customWidth="1"/>
    <col min="13569" max="13569" width="51.140625" bestFit="1" customWidth="1"/>
    <col min="13570" max="13570" width="14.140625" customWidth="1"/>
    <col min="13571" max="13571" width="13.85546875" bestFit="1" customWidth="1"/>
    <col min="13572" max="13572" width="11.7109375" bestFit="1" customWidth="1"/>
    <col min="13573" max="13573" width="12.42578125" bestFit="1" customWidth="1"/>
    <col min="13824" max="13824" width="52.5703125" customWidth="1"/>
    <col min="13825" max="13825" width="51.140625" bestFit="1" customWidth="1"/>
    <col min="13826" max="13826" width="14.140625" customWidth="1"/>
    <col min="13827" max="13827" width="13.85546875" bestFit="1" customWidth="1"/>
    <col min="13828" max="13828" width="11.7109375" bestFit="1" customWidth="1"/>
    <col min="13829" max="13829" width="12.42578125" bestFit="1" customWidth="1"/>
    <col min="14080" max="14080" width="52.5703125" customWidth="1"/>
    <col min="14081" max="14081" width="51.140625" bestFit="1" customWidth="1"/>
    <col min="14082" max="14082" width="14.140625" customWidth="1"/>
    <col min="14083" max="14083" width="13.85546875" bestFit="1" customWidth="1"/>
    <col min="14084" max="14084" width="11.7109375" bestFit="1" customWidth="1"/>
    <col min="14085" max="14085" width="12.42578125" bestFit="1" customWidth="1"/>
    <col min="14336" max="14336" width="52.5703125" customWidth="1"/>
    <col min="14337" max="14337" width="51.140625" bestFit="1" customWidth="1"/>
    <col min="14338" max="14338" width="14.140625" customWidth="1"/>
    <col min="14339" max="14339" width="13.85546875" bestFit="1" customWidth="1"/>
    <col min="14340" max="14340" width="11.7109375" bestFit="1" customWidth="1"/>
    <col min="14341" max="14341" width="12.42578125" bestFit="1" customWidth="1"/>
    <col min="14592" max="14592" width="52.5703125" customWidth="1"/>
    <col min="14593" max="14593" width="51.140625" bestFit="1" customWidth="1"/>
    <col min="14594" max="14594" width="14.140625" customWidth="1"/>
    <col min="14595" max="14595" width="13.85546875" bestFit="1" customWidth="1"/>
    <col min="14596" max="14596" width="11.7109375" bestFit="1" customWidth="1"/>
    <col min="14597" max="14597" width="12.42578125" bestFit="1" customWidth="1"/>
    <col min="14848" max="14848" width="52.5703125" customWidth="1"/>
    <col min="14849" max="14849" width="51.140625" bestFit="1" customWidth="1"/>
    <col min="14850" max="14850" width="14.140625" customWidth="1"/>
    <col min="14851" max="14851" width="13.85546875" bestFit="1" customWidth="1"/>
    <col min="14852" max="14852" width="11.7109375" bestFit="1" customWidth="1"/>
    <col min="14853" max="14853" width="12.42578125" bestFit="1" customWidth="1"/>
    <col min="15104" max="15104" width="52.5703125" customWidth="1"/>
    <col min="15105" max="15105" width="51.140625" bestFit="1" customWidth="1"/>
    <col min="15106" max="15106" width="14.140625" customWidth="1"/>
    <col min="15107" max="15107" width="13.85546875" bestFit="1" customWidth="1"/>
    <col min="15108" max="15108" width="11.7109375" bestFit="1" customWidth="1"/>
    <col min="15109" max="15109" width="12.42578125" bestFit="1" customWidth="1"/>
    <col min="15360" max="15360" width="52.5703125" customWidth="1"/>
    <col min="15361" max="15361" width="51.140625" bestFit="1" customWidth="1"/>
    <col min="15362" max="15362" width="14.140625" customWidth="1"/>
    <col min="15363" max="15363" width="13.85546875" bestFit="1" customWidth="1"/>
    <col min="15364" max="15364" width="11.7109375" bestFit="1" customWidth="1"/>
    <col min="15365" max="15365" width="12.42578125" bestFit="1" customWidth="1"/>
    <col min="15616" max="15616" width="52.5703125" customWidth="1"/>
    <col min="15617" max="15617" width="51.140625" bestFit="1" customWidth="1"/>
    <col min="15618" max="15618" width="14.140625" customWidth="1"/>
    <col min="15619" max="15619" width="13.85546875" bestFit="1" customWidth="1"/>
    <col min="15620" max="15620" width="11.7109375" bestFit="1" customWidth="1"/>
    <col min="15621" max="15621" width="12.42578125" bestFit="1" customWidth="1"/>
    <col min="15872" max="15872" width="52.5703125" customWidth="1"/>
    <col min="15873" max="15873" width="51.140625" bestFit="1" customWidth="1"/>
    <col min="15874" max="15874" width="14.140625" customWidth="1"/>
    <col min="15875" max="15875" width="13.85546875" bestFit="1" customWidth="1"/>
    <col min="15876" max="15876" width="11.7109375" bestFit="1" customWidth="1"/>
    <col min="15877" max="15877" width="12.42578125" bestFit="1" customWidth="1"/>
    <col min="16128" max="16128" width="52.5703125" customWidth="1"/>
    <col min="16129" max="16129" width="51.140625" bestFit="1" customWidth="1"/>
    <col min="16130" max="16130" width="14.140625" customWidth="1"/>
    <col min="16131" max="16131" width="13.85546875" bestFit="1" customWidth="1"/>
    <col min="16132" max="16132" width="11.7109375" bestFit="1" customWidth="1"/>
    <col min="16133" max="16133" width="12.42578125" bestFit="1" customWidth="1"/>
  </cols>
  <sheetData>
    <row r="1" spans="1:6" x14ac:dyDescent="0.25">
      <c r="A1" s="83" t="s">
        <v>137</v>
      </c>
    </row>
    <row r="3" spans="1:6" ht="15.75" x14ac:dyDescent="0.25">
      <c r="A3" s="268" t="s">
        <v>357</v>
      </c>
      <c r="B3" s="268"/>
      <c r="C3" s="268"/>
      <c r="D3" s="268"/>
    </row>
    <row r="4" spans="1:6" ht="15.75" thickBot="1" x14ac:dyDescent="0.3"/>
    <row r="5" spans="1:6" ht="16.5" thickBot="1" x14ac:dyDescent="0.3">
      <c r="A5" s="269" t="s">
        <v>4</v>
      </c>
      <c r="B5" s="270"/>
      <c r="C5" s="270"/>
      <c r="D5" s="271"/>
    </row>
    <row r="6" spans="1:6" ht="15.75" thickBot="1" x14ac:dyDescent="0.3"/>
    <row r="7" spans="1:6" ht="16.5" thickBot="1" x14ac:dyDescent="0.3">
      <c r="A7" s="272" t="s">
        <v>138</v>
      </c>
      <c r="B7" s="270"/>
      <c r="C7" s="270"/>
      <c r="D7" s="271"/>
    </row>
    <row r="8" spans="1:6" ht="15.75" thickBot="1" x14ac:dyDescent="0.3"/>
    <row r="9" spans="1:6" ht="16.5" thickBot="1" x14ac:dyDescent="0.3">
      <c r="A9" s="272" t="s">
        <v>139</v>
      </c>
      <c r="B9" s="270"/>
      <c r="C9" s="273"/>
      <c r="D9" s="274"/>
    </row>
    <row r="10" spans="1:6" x14ac:dyDescent="0.25">
      <c r="C10" s="263" t="s">
        <v>140</v>
      </c>
      <c r="D10" s="263"/>
      <c r="E10" s="263"/>
      <c r="F10" s="263"/>
    </row>
    <row r="11" spans="1:6" s="85" customFormat="1" ht="38.25" x14ac:dyDescent="0.2">
      <c r="B11" s="86"/>
      <c r="C11" s="142" t="s">
        <v>293</v>
      </c>
      <c r="D11" s="142" t="s">
        <v>294</v>
      </c>
      <c r="E11" s="142" t="s">
        <v>295</v>
      </c>
      <c r="F11" s="142" t="s">
        <v>296</v>
      </c>
    </row>
    <row r="12" spans="1:6" ht="23.25" x14ac:dyDescent="0.35">
      <c r="A12" s="261" t="s">
        <v>301</v>
      </c>
      <c r="B12" s="262"/>
      <c r="C12" s="262"/>
      <c r="D12" s="262"/>
      <c r="E12" s="262"/>
      <c r="F12" s="262"/>
    </row>
    <row r="13" spans="1:6" ht="21.75" thickBot="1" x14ac:dyDescent="0.4">
      <c r="A13" s="264" t="s">
        <v>141</v>
      </c>
      <c r="B13" s="265"/>
      <c r="C13" s="265"/>
      <c r="D13" s="265"/>
      <c r="E13" s="265"/>
      <c r="F13" s="265"/>
    </row>
    <row r="14" spans="1:6" s="90" customFormat="1" ht="15.75" x14ac:dyDescent="0.25">
      <c r="A14" s="87" t="s">
        <v>142</v>
      </c>
      <c r="B14" s="88" t="s">
        <v>143</v>
      </c>
      <c r="C14" s="89">
        <f>C15+C18+C19+C22+C23+C25</f>
        <v>0</v>
      </c>
      <c r="D14" s="89">
        <f>D15+D18+D19+D22+D23+D25</f>
        <v>2772056</v>
      </c>
      <c r="E14" s="89">
        <f t="shared" ref="E14" si="0">E15+E18+E19+E22+E23+E25</f>
        <v>2920881.97</v>
      </c>
      <c r="F14" s="89">
        <f>F15+F18+F19+F22+F23+F25</f>
        <v>2822854.14</v>
      </c>
    </row>
    <row r="15" spans="1:6" x14ac:dyDescent="0.25">
      <c r="A15" s="91"/>
      <c r="B15" s="92" t="s">
        <v>144</v>
      </c>
      <c r="C15" s="93">
        <f>+C16+C17</f>
        <v>0</v>
      </c>
      <c r="D15" s="94">
        <f>+D16+D17</f>
        <v>153419</v>
      </c>
      <c r="E15" s="94">
        <f t="shared" ref="E15:F15" si="1">+E16+E17</f>
        <v>195157.25</v>
      </c>
      <c r="F15" s="94">
        <f t="shared" si="1"/>
        <v>134028.63000000012</v>
      </c>
    </row>
    <row r="16" spans="1:6" x14ac:dyDescent="0.25">
      <c r="A16" s="91">
        <v>20</v>
      </c>
      <c r="B16" s="95" t="s">
        <v>145</v>
      </c>
      <c r="C16" s="96"/>
      <c r="D16" s="97">
        <v>1333647</v>
      </c>
      <c r="E16" s="97">
        <v>1333646.53</v>
      </c>
      <c r="F16" s="97">
        <v>1522027.6</v>
      </c>
    </row>
    <row r="17" spans="1:6" x14ac:dyDescent="0.25">
      <c r="A17" s="98" t="s">
        <v>146</v>
      </c>
      <c r="B17" s="95" t="s">
        <v>147</v>
      </c>
      <c r="C17" s="96"/>
      <c r="D17" s="97">
        <v>-1180228</v>
      </c>
      <c r="E17" s="97">
        <v>-1138489.28</v>
      </c>
      <c r="F17" s="97">
        <v>-1387998.97</v>
      </c>
    </row>
    <row r="18" spans="1:6" x14ac:dyDescent="0.25">
      <c r="A18" s="98" t="s">
        <v>148</v>
      </c>
      <c r="B18" s="99" t="s">
        <v>149</v>
      </c>
      <c r="C18" s="96"/>
      <c r="D18" s="97"/>
      <c r="E18" s="97"/>
      <c r="F18" s="97"/>
    </row>
    <row r="19" spans="1:6" x14ac:dyDescent="0.25">
      <c r="A19" s="98"/>
      <c r="B19" s="99" t="s">
        <v>150</v>
      </c>
      <c r="C19" s="100">
        <f>+C20+C21</f>
        <v>0</v>
      </c>
      <c r="D19" s="101">
        <f>+D20+D21</f>
        <v>2587137</v>
      </c>
      <c r="E19" s="101">
        <f t="shared" ref="E19" si="2">+E20+E21</f>
        <v>2678942.54</v>
      </c>
      <c r="F19" s="101">
        <f>+F20+F21</f>
        <v>2668530.11</v>
      </c>
    </row>
    <row r="20" spans="1:6" x14ac:dyDescent="0.25">
      <c r="A20" s="98" t="s">
        <v>151</v>
      </c>
      <c r="B20" s="95" t="s">
        <v>152</v>
      </c>
      <c r="C20" s="102"/>
      <c r="D20" s="103">
        <v>3604164</v>
      </c>
      <c r="E20" s="103">
        <v>3604167.41</v>
      </c>
      <c r="F20" s="103">
        <v>3593754.98</v>
      </c>
    </row>
    <row r="21" spans="1:6" x14ac:dyDescent="0.25">
      <c r="A21" s="98" t="s">
        <v>153</v>
      </c>
      <c r="B21" s="95" t="s">
        <v>147</v>
      </c>
      <c r="C21" s="102"/>
      <c r="D21" s="103">
        <v>-1017027</v>
      </c>
      <c r="E21" s="103">
        <v>-925224.87</v>
      </c>
      <c r="F21" s="103">
        <v>-925224.87</v>
      </c>
    </row>
    <row r="22" spans="1:6" x14ac:dyDescent="0.25">
      <c r="A22" s="98" t="s">
        <v>154</v>
      </c>
      <c r="B22" s="99" t="s">
        <v>155</v>
      </c>
      <c r="C22" s="96"/>
      <c r="D22" s="97"/>
      <c r="E22" s="97"/>
      <c r="F22" s="97"/>
    </row>
    <row r="23" spans="1:6" x14ac:dyDescent="0.25">
      <c r="A23" s="98" t="s">
        <v>156</v>
      </c>
      <c r="B23" s="99" t="s">
        <v>157</v>
      </c>
      <c r="C23" s="96"/>
      <c r="D23" s="97"/>
      <c r="E23" s="97"/>
      <c r="F23" s="97"/>
    </row>
    <row r="24" spans="1:6" x14ac:dyDescent="0.25">
      <c r="A24" s="98" t="s">
        <v>158</v>
      </c>
      <c r="B24" s="99"/>
      <c r="C24" s="96"/>
      <c r="D24" s="97"/>
      <c r="E24" s="97"/>
      <c r="F24" s="97"/>
    </row>
    <row r="25" spans="1:6" x14ac:dyDescent="0.25">
      <c r="B25" s="99" t="s">
        <v>160</v>
      </c>
      <c r="C25" s="100">
        <f>+C27</f>
        <v>0</v>
      </c>
      <c r="D25" s="147">
        <f>+D26+D27</f>
        <v>31500</v>
      </c>
      <c r="E25" s="152">
        <f>+E27+E26</f>
        <v>46782.18</v>
      </c>
      <c r="F25" s="152">
        <f>+F27+F26</f>
        <v>20295.400000000001</v>
      </c>
    </row>
    <row r="26" spans="1:6" x14ac:dyDescent="0.25">
      <c r="A26" s="98" t="s">
        <v>159</v>
      </c>
      <c r="B26" s="95" t="s">
        <v>299</v>
      </c>
      <c r="C26" s="100"/>
      <c r="D26" s="161">
        <v>2742.02</v>
      </c>
      <c r="E26" s="160">
        <v>2742.08</v>
      </c>
      <c r="F26" s="138">
        <v>2742.08</v>
      </c>
    </row>
    <row r="27" spans="1:6" x14ac:dyDescent="0.25">
      <c r="A27" s="98" t="s">
        <v>161</v>
      </c>
      <c r="B27" s="95" t="s">
        <v>298</v>
      </c>
      <c r="C27" s="96"/>
      <c r="D27" s="148">
        <v>28757.98</v>
      </c>
      <c r="E27" s="153">
        <v>44040.1</v>
      </c>
      <c r="F27" s="105">
        <v>17553.32</v>
      </c>
    </row>
    <row r="28" spans="1:6" x14ac:dyDescent="0.25">
      <c r="A28" s="106">
        <v>474</v>
      </c>
      <c r="B28" s="107" t="s">
        <v>162</v>
      </c>
      <c r="C28" s="108"/>
      <c r="D28" s="149"/>
      <c r="E28" s="154"/>
      <c r="F28" s="109"/>
    </row>
    <row r="29" spans="1:6" ht="15.75" x14ac:dyDescent="0.25">
      <c r="A29" s="110"/>
      <c r="B29" s="111" t="s">
        <v>163</v>
      </c>
      <c r="C29" s="112">
        <f>+C30+C32+C33+C36+C38+C40+C41</f>
        <v>0</v>
      </c>
      <c r="D29" s="150">
        <f>+D30+D32+D33+D36+D38+D40+D41</f>
        <v>1155720.42</v>
      </c>
      <c r="E29" s="155">
        <f t="shared" ref="E29" si="3">+E30+E32+E33+E36+E38+E40+E41</f>
        <v>3009754.91</v>
      </c>
      <c r="F29" s="128">
        <f>+F30+F32+F33+F36+F38+F40+F41</f>
        <v>1388031.13</v>
      </c>
    </row>
    <row r="30" spans="1:6" x14ac:dyDescent="0.25">
      <c r="A30" s="91" t="s">
        <v>164</v>
      </c>
      <c r="B30" s="92" t="s">
        <v>165</v>
      </c>
      <c r="C30" s="93">
        <f>+C31</f>
        <v>0</v>
      </c>
      <c r="D30" s="151">
        <f>+D31</f>
        <v>80000</v>
      </c>
      <c r="E30" s="156">
        <f t="shared" ref="E30:F30" si="4">+E31</f>
        <v>97637.04</v>
      </c>
      <c r="F30" s="113">
        <f t="shared" si="4"/>
        <v>97637.04</v>
      </c>
    </row>
    <row r="31" spans="1:6" x14ac:dyDescent="0.25">
      <c r="A31" s="98"/>
      <c r="B31" s="95" t="s">
        <v>166</v>
      </c>
      <c r="C31" s="96"/>
      <c r="D31" s="148">
        <v>80000</v>
      </c>
      <c r="E31" s="153">
        <v>97637.04</v>
      </c>
      <c r="F31" s="105">
        <v>97637.04</v>
      </c>
    </row>
    <row r="32" spans="1:6" x14ac:dyDescent="0.25">
      <c r="A32" s="98" t="s">
        <v>167</v>
      </c>
      <c r="B32" s="99" t="s">
        <v>168</v>
      </c>
      <c r="C32" s="100"/>
      <c r="D32" s="163">
        <v>165000</v>
      </c>
      <c r="E32" s="152"/>
      <c r="F32" s="104"/>
    </row>
    <row r="33" spans="1:6" x14ac:dyDescent="0.25">
      <c r="A33" s="137"/>
      <c r="B33" s="99" t="s">
        <v>170</v>
      </c>
      <c r="C33" s="100">
        <f>+C34+C35</f>
        <v>0</v>
      </c>
      <c r="D33" s="163">
        <f>+D34+D35</f>
        <v>88961.42</v>
      </c>
      <c r="E33" s="159">
        <f t="shared" ref="E33" si="5">+E34+E35</f>
        <v>1264857.8499999999</v>
      </c>
      <c r="F33" s="158">
        <f>+F34+F35</f>
        <v>203555.54</v>
      </c>
    </row>
    <row r="34" spans="1:6" x14ac:dyDescent="0.25">
      <c r="A34" s="98" t="s">
        <v>169</v>
      </c>
      <c r="B34" s="95" t="s">
        <v>172</v>
      </c>
      <c r="C34" s="96"/>
      <c r="D34" s="164">
        <f>50000+32637.42</f>
        <v>82637.42</v>
      </c>
      <c r="E34" s="157">
        <v>25951.9</v>
      </c>
      <c r="F34" s="105">
        <v>25189.98</v>
      </c>
    </row>
    <row r="35" spans="1:6" x14ac:dyDescent="0.25">
      <c r="A35" s="98" t="s">
        <v>171</v>
      </c>
      <c r="B35" s="95" t="s">
        <v>300</v>
      </c>
      <c r="C35" s="96"/>
      <c r="D35" s="164">
        <v>6324</v>
      </c>
      <c r="E35" s="157">
        <v>1238905.95</v>
      </c>
      <c r="F35" s="105">
        <v>178365.56</v>
      </c>
    </row>
    <row r="36" spans="1:6" x14ac:dyDescent="0.25">
      <c r="A36" s="98" t="s">
        <v>173</v>
      </c>
      <c r="B36" s="115" t="s">
        <v>174</v>
      </c>
      <c r="C36" s="100"/>
      <c r="D36" s="163"/>
      <c r="E36" s="158"/>
      <c r="F36" s="104"/>
    </row>
    <row r="37" spans="1:6" x14ac:dyDescent="0.25">
      <c r="A37" s="98" t="s">
        <v>175</v>
      </c>
      <c r="B37" s="116"/>
      <c r="C37" s="96"/>
      <c r="D37" s="162"/>
      <c r="E37" s="105"/>
      <c r="F37" s="105"/>
    </row>
    <row r="38" spans="1:6" x14ac:dyDescent="0.25">
      <c r="A38" s="117" t="s">
        <v>176</v>
      </c>
      <c r="B38" s="115" t="s">
        <v>177</v>
      </c>
      <c r="C38" s="100">
        <f>+C39</f>
        <v>0</v>
      </c>
      <c r="D38" s="165">
        <f>+D39</f>
        <v>21759</v>
      </c>
      <c r="E38" s="104">
        <f t="shared" ref="E38:F38" si="6">+E39</f>
        <v>20849.740000000002</v>
      </c>
      <c r="F38" s="104">
        <f t="shared" si="6"/>
        <v>20479.63</v>
      </c>
    </row>
    <row r="39" spans="1:6" x14ac:dyDescent="0.25">
      <c r="A39" s="117" t="s">
        <v>178</v>
      </c>
      <c r="B39" s="95" t="s">
        <v>179</v>
      </c>
      <c r="C39" s="96"/>
      <c r="D39" s="162">
        <v>21759</v>
      </c>
      <c r="E39" s="105">
        <v>20849.740000000002</v>
      </c>
      <c r="F39" s="105">
        <v>20479.63</v>
      </c>
    </row>
    <row r="40" spans="1:6" x14ac:dyDescent="0.25">
      <c r="A40" s="118" t="s">
        <v>180</v>
      </c>
      <c r="B40" s="99" t="s">
        <v>181</v>
      </c>
      <c r="C40" s="100"/>
      <c r="D40" s="101"/>
      <c r="E40" s="101"/>
      <c r="F40" s="101">
        <v>19318.54</v>
      </c>
    </row>
    <row r="41" spans="1:6" ht="15.75" thickBot="1" x14ac:dyDescent="0.3">
      <c r="A41" s="98">
        <v>57</v>
      </c>
      <c r="B41" s="99" t="s">
        <v>182</v>
      </c>
      <c r="C41" s="100"/>
      <c r="D41" s="104">
        <v>800000</v>
      </c>
      <c r="E41" s="104">
        <f>1627331.61-921.33</f>
        <v>1626410.28</v>
      </c>
      <c r="F41" s="104">
        <v>1047040.38</v>
      </c>
    </row>
    <row r="42" spans="1:6" ht="16.5" thickBot="1" x14ac:dyDescent="0.3">
      <c r="A42" s="119"/>
      <c r="B42" s="120" t="s">
        <v>183</v>
      </c>
      <c r="C42" s="121">
        <f>C14+C29</f>
        <v>0</v>
      </c>
      <c r="D42" s="122">
        <f>D14+D29</f>
        <v>3927776.42</v>
      </c>
      <c r="E42" s="122">
        <f>E14+E29</f>
        <v>5930636.8800000008</v>
      </c>
      <c r="F42" s="122">
        <f>F14+F29</f>
        <v>4210885.2699999996</v>
      </c>
    </row>
    <row r="43" spans="1:6" ht="21.75" thickBot="1" x14ac:dyDescent="0.4">
      <c r="A43" s="266" t="s">
        <v>184</v>
      </c>
      <c r="B43" s="267"/>
      <c r="C43" s="267"/>
      <c r="D43" s="267"/>
      <c r="E43" s="267"/>
      <c r="F43" s="267"/>
    </row>
    <row r="44" spans="1:6" ht="15.75" x14ac:dyDescent="0.25">
      <c r="A44" s="87"/>
      <c r="B44" s="88" t="s">
        <v>185</v>
      </c>
      <c r="C44" s="89">
        <f>C45+C53+C54</f>
        <v>0</v>
      </c>
      <c r="D44" s="146">
        <f>D45+D53+D54</f>
        <v>2712267.44</v>
      </c>
      <c r="E44" s="146">
        <f t="shared" ref="E44:F44" si="7">E45+E53+E54</f>
        <v>4921620.45</v>
      </c>
      <c r="F44" s="146">
        <f t="shared" si="7"/>
        <v>3177213.73</v>
      </c>
    </row>
    <row r="45" spans="1:6" x14ac:dyDescent="0.25">
      <c r="A45" s="123"/>
      <c r="B45" s="92" t="s">
        <v>186</v>
      </c>
      <c r="C45" s="93">
        <f>C46+C49+C50+C51</f>
        <v>0</v>
      </c>
      <c r="D45" s="113">
        <f>D46+D49+D50+D51</f>
        <v>2712267.44</v>
      </c>
      <c r="E45" s="113">
        <f t="shared" ref="E45:F45" si="8">E46+E49+E50+E51</f>
        <v>4921620.45</v>
      </c>
      <c r="F45" s="113">
        <f t="shared" si="8"/>
        <v>3177213.73</v>
      </c>
    </row>
    <row r="46" spans="1:6" x14ac:dyDescent="0.25">
      <c r="A46" s="124"/>
      <c r="B46" s="99" t="s">
        <v>187</v>
      </c>
      <c r="C46" s="100">
        <f>+C47</f>
        <v>0</v>
      </c>
      <c r="D46" s="104">
        <f>+D47</f>
        <v>851853.02</v>
      </c>
      <c r="E46" s="104">
        <f t="shared" ref="E46:F46" si="9">+E47</f>
        <v>851853.02</v>
      </c>
      <c r="F46" s="104">
        <f t="shared" si="9"/>
        <v>851853.02</v>
      </c>
    </row>
    <row r="47" spans="1:6" x14ac:dyDescent="0.25">
      <c r="A47" s="98" t="s">
        <v>188</v>
      </c>
      <c r="B47" s="95" t="s">
        <v>189</v>
      </c>
      <c r="C47" s="96"/>
      <c r="D47" s="105">
        <v>851853.02</v>
      </c>
      <c r="E47" s="105">
        <v>851853.02</v>
      </c>
      <c r="F47" s="105">
        <v>851853.02</v>
      </c>
    </row>
    <row r="48" spans="1:6" x14ac:dyDescent="0.25">
      <c r="A48" s="98" t="s">
        <v>190</v>
      </c>
      <c r="B48" s="95" t="s">
        <v>191</v>
      </c>
      <c r="C48" s="96"/>
      <c r="D48" s="105"/>
      <c r="E48" s="105"/>
      <c r="F48" s="105"/>
    </row>
    <row r="49" spans="1:7" x14ac:dyDescent="0.25">
      <c r="A49" s="98" t="s">
        <v>192</v>
      </c>
      <c r="B49" s="99" t="s">
        <v>193</v>
      </c>
      <c r="C49" s="125"/>
      <c r="D49" s="104">
        <v>1936890</v>
      </c>
      <c r="E49" s="104">
        <v>2325360.71</v>
      </c>
      <c r="F49" s="104">
        <v>1936893.27</v>
      </c>
      <c r="G49" s="114">
        <f>+E49-F49</f>
        <v>388467.43999999994</v>
      </c>
    </row>
    <row r="50" spans="1:7" x14ac:dyDescent="0.25">
      <c r="A50" s="98" t="s">
        <v>194</v>
      </c>
      <c r="B50" s="99" t="s">
        <v>195</v>
      </c>
      <c r="C50" s="96"/>
      <c r="D50" s="105"/>
      <c r="E50" s="105"/>
      <c r="F50" s="105"/>
    </row>
    <row r="51" spans="1:7" x14ac:dyDescent="0.25">
      <c r="A51" s="98">
        <v>129</v>
      </c>
      <c r="B51" s="256" t="s">
        <v>196</v>
      </c>
      <c r="C51" s="257"/>
      <c r="D51" s="258">
        <v>-76475.58</v>
      </c>
      <c r="E51" s="258">
        <v>1744406.72</v>
      </c>
      <c r="F51" s="258">
        <v>388467.44</v>
      </c>
    </row>
    <row r="52" spans="1:7" x14ac:dyDescent="0.25">
      <c r="A52" s="98"/>
      <c r="B52" s="99"/>
      <c r="C52" s="100"/>
      <c r="D52" s="104"/>
      <c r="E52" s="104"/>
      <c r="F52" s="104"/>
    </row>
    <row r="53" spans="1:7" x14ac:dyDescent="0.25">
      <c r="A53" s="98" t="s">
        <v>197</v>
      </c>
      <c r="B53" s="99" t="s">
        <v>198</v>
      </c>
      <c r="C53" s="96"/>
      <c r="D53" s="105"/>
      <c r="E53" s="105"/>
      <c r="F53" s="105"/>
    </row>
    <row r="54" spans="1:7" x14ac:dyDescent="0.25">
      <c r="A54" s="106" t="s">
        <v>199</v>
      </c>
      <c r="B54" s="107" t="s">
        <v>200</v>
      </c>
      <c r="C54" s="126"/>
      <c r="D54" s="127"/>
      <c r="E54" s="127"/>
      <c r="F54" s="127"/>
    </row>
    <row r="55" spans="1:7" ht="15.75" x14ac:dyDescent="0.25">
      <c r="A55" s="110"/>
      <c r="B55" s="111" t="s">
        <v>201</v>
      </c>
      <c r="C55" s="112">
        <f>+C57+C61+C62+C63</f>
        <v>0</v>
      </c>
      <c r="D55" s="128">
        <f>+D57+D61+D62+D63</f>
        <v>218452.98</v>
      </c>
      <c r="E55" s="128">
        <f t="shared" ref="E55:F55" si="10">+E57+E61+E62+E63</f>
        <v>252465.37</v>
      </c>
      <c r="F55" s="128">
        <f t="shared" si="10"/>
        <v>273050.83</v>
      </c>
    </row>
    <row r="56" spans="1:7" x14ac:dyDescent="0.25">
      <c r="A56" s="91">
        <v>14</v>
      </c>
      <c r="B56" s="129" t="s">
        <v>202</v>
      </c>
      <c r="C56" s="130"/>
      <c r="D56" s="131"/>
      <c r="E56" s="131"/>
      <c r="F56" s="131"/>
    </row>
    <row r="57" spans="1:7" x14ac:dyDescent="0.25">
      <c r="A57" s="98"/>
      <c r="B57" s="115" t="s">
        <v>203</v>
      </c>
      <c r="C57" s="100">
        <f>+C58+C59</f>
        <v>0</v>
      </c>
      <c r="D57" s="104">
        <f>+D58+D59</f>
        <v>196984</v>
      </c>
      <c r="E57" s="104">
        <f t="shared" ref="E57:F57" si="11">+E58+E59</f>
        <v>197017.06</v>
      </c>
      <c r="F57" s="104">
        <f t="shared" si="11"/>
        <v>197017.06</v>
      </c>
    </row>
    <row r="58" spans="1:7" x14ac:dyDescent="0.25">
      <c r="A58" s="98" t="s">
        <v>204</v>
      </c>
      <c r="B58" s="132" t="s">
        <v>205</v>
      </c>
      <c r="C58" s="96"/>
      <c r="D58" s="105"/>
      <c r="E58" s="105"/>
      <c r="F58" s="105"/>
    </row>
    <row r="59" spans="1:7" x14ac:dyDescent="0.25">
      <c r="A59" s="98" t="s">
        <v>206</v>
      </c>
      <c r="B59" s="132" t="s">
        <v>207</v>
      </c>
      <c r="C59" s="96"/>
      <c r="D59" s="162">
        <v>196984</v>
      </c>
      <c r="E59" s="105">
        <v>197017.06</v>
      </c>
      <c r="F59" s="105">
        <v>197017.06</v>
      </c>
    </row>
    <row r="60" spans="1:7" x14ac:dyDescent="0.25">
      <c r="A60" s="98" t="s">
        <v>208</v>
      </c>
      <c r="B60" s="116"/>
      <c r="C60" s="96"/>
      <c r="D60" s="105"/>
      <c r="E60" s="105"/>
      <c r="F60" s="105"/>
    </row>
    <row r="61" spans="1:7" x14ac:dyDescent="0.25">
      <c r="A61" s="98" t="s">
        <v>209</v>
      </c>
      <c r="B61" s="115" t="s">
        <v>210</v>
      </c>
      <c r="C61" s="96"/>
      <c r="D61" s="105"/>
      <c r="E61" s="105"/>
      <c r="F61" s="105"/>
    </row>
    <row r="62" spans="1:7" x14ac:dyDescent="0.25">
      <c r="A62" s="98">
        <v>479</v>
      </c>
      <c r="B62" s="115" t="s">
        <v>211</v>
      </c>
      <c r="C62" s="100"/>
      <c r="D62" s="104">
        <v>21468.98</v>
      </c>
      <c r="E62" s="104">
        <v>55448.31</v>
      </c>
      <c r="F62" s="104">
        <v>76033.77</v>
      </c>
    </row>
    <row r="63" spans="1:7" x14ac:dyDescent="0.25">
      <c r="A63" s="106">
        <v>181</v>
      </c>
      <c r="B63" s="133" t="s">
        <v>212</v>
      </c>
      <c r="C63" s="108"/>
      <c r="D63" s="109"/>
      <c r="E63" s="109"/>
      <c r="F63" s="109"/>
    </row>
    <row r="64" spans="1:7" ht="15.75" x14ac:dyDescent="0.25">
      <c r="A64" s="110"/>
      <c r="B64" s="111" t="s">
        <v>213</v>
      </c>
      <c r="C64" s="112">
        <f>C65+C66+C71+C73+C74+C78</f>
        <v>0</v>
      </c>
      <c r="D64" s="128">
        <f>D65+D66+D71+D73+D74+D78</f>
        <v>997056</v>
      </c>
      <c r="E64" s="128">
        <f t="shared" ref="E64:F64" si="12">E65+E66+E71+E73+E74+E78</f>
        <v>756551.06</v>
      </c>
      <c r="F64" s="128">
        <f t="shared" si="12"/>
        <v>760620.71</v>
      </c>
    </row>
    <row r="65" spans="1:6" x14ac:dyDescent="0.25">
      <c r="A65" s="91" t="s">
        <v>214</v>
      </c>
      <c r="B65" s="129" t="s">
        <v>215</v>
      </c>
      <c r="C65" s="130"/>
      <c r="D65" s="131"/>
      <c r="E65" s="131"/>
      <c r="F65" s="131"/>
    </row>
    <row r="66" spans="1:6" x14ac:dyDescent="0.25">
      <c r="A66" s="98"/>
      <c r="B66" s="115" t="s">
        <v>216</v>
      </c>
      <c r="C66" s="100">
        <f>C67+C68+C69</f>
        <v>0</v>
      </c>
      <c r="D66" s="104">
        <f>D67+D68+D69</f>
        <v>127967</v>
      </c>
      <c r="E66" s="104">
        <f t="shared" ref="E66:F66" si="13">E67+E68+E69</f>
        <v>48083.259999999995</v>
      </c>
      <c r="F66" s="104">
        <f t="shared" si="13"/>
        <v>145295.45000000001</v>
      </c>
    </row>
    <row r="67" spans="1:6" x14ac:dyDescent="0.25">
      <c r="A67" s="98" t="s">
        <v>217</v>
      </c>
      <c r="B67" s="132" t="s">
        <v>205</v>
      </c>
      <c r="C67" s="96"/>
      <c r="D67" s="105"/>
      <c r="E67" s="105"/>
      <c r="F67" s="105"/>
    </row>
    <row r="68" spans="1:6" x14ac:dyDescent="0.25">
      <c r="A68" s="98" t="s">
        <v>218</v>
      </c>
      <c r="B68" s="132" t="s">
        <v>207</v>
      </c>
      <c r="C68" s="96"/>
      <c r="D68" s="105">
        <v>127967</v>
      </c>
      <c r="E68" s="259">
        <v>32053.37</v>
      </c>
      <c r="F68" s="105">
        <v>127966.95</v>
      </c>
    </row>
    <row r="69" spans="1:6" x14ac:dyDescent="0.25">
      <c r="A69" s="98" t="s">
        <v>219</v>
      </c>
      <c r="B69" s="132" t="s">
        <v>220</v>
      </c>
      <c r="C69" s="96"/>
      <c r="D69" s="105"/>
      <c r="E69" s="105">
        <v>16029.89</v>
      </c>
      <c r="F69" s="105">
        <v>17328.5</v>
      </c>
    </row>
    <row r="70" spans="1:6" x14ac:dyDescent="0.25">
      <c r="A70" s="98" t="s">
        <v>221</v>
      </c>
      <c r="B70" s="116"/>
      <c r="C70" s="96"/>
      <c r="D70" s="105"/>
      <c r="E70" s="105"/>
      <c r="F70" s="105"/>
    </row>
    <row r="71" spans="1:6" x14ac:dyDescent="0.25">
      <c r="A71" s="98" t="s">
        <v>222</v>
      </c>
      <c r="B71" s="115" t="s">
        <v>223</v>
      </c>
      <c r="C71" s="96"/>
      <c r="D71" s="105"/>
      <c r="E71" s="105"/>
      <c r="F71" s="105"/>
    </row>
    <row r="72" spans="1:6" x14ac:dyDescent="0.25">
      <c r="A72" s="98" t="s">
        <v>224</v>
      </c>
      <c r="B72" s="115"/>
      <c r="C72" s="96"/>
      <c r="D72" s="105"/>
      <c r="E72" s="105"/>
      <c r="F72" s="105"/>
    </row>
    <row r="73" spans="1:6" x14ac:dyDescent="0.25">
      <c r="A73" s="98">
        <v>412</v>
      </c>
      <c r="B73" s="115" t="s">
        <v>225</v>
      </c>
      <c r="C73" s="100"/>
      <c r="D73" s="104"/>
      <c r="E73" s="104"/>
      <c r="F73" s="104"/>
    </row>
    <row r="74" spans="1:6" x14ac:dyDescent="0.25">
      <c r="A74" s="98"/>
      <c r="B74" s="115" t="s">
        <v>226</v>
      </c>
      <c r="C74" s="100">
        <f>C75+C76</f>
        <v>0</v>
      </c>
      <c r="D74" s="104">
        <f>D75+D76</f>
        <v>869089</v>
      </c>
      <c r="E74" s="104">
        <f t="shared" ref="E74:F74" si="14">E75+E76</f>
        <v>708467.8</v>
      </c>
      <c r="F74" s="104">
        <f t="shared" si="14"/>
        <v>615325.26</v>
      </c>
    </row>
    <row r="75" spans="1:6" x14ac:dyDescent="0.25">
      <c r="A75" s="98" t="s">
        <v>227</v>
      </c>
      <c r="B75" s="132" t="s">
        <v>228</v>
      </c>
      <c r="C75" s="96"/>
      <c r="D75" s="105">
        <v>713089</v>
      </c>
      <c r="E75" s="105">
        <v>357733.64</v>
      </c>
      <c r="F75" s="105">
        <v>361855.85</v>
      </c>
    </row>
    <row r="76" spans="1:6" x14ac:dyDescent="0.25">
      <c r="A76" s="98" t="s">
        <v>229</v>
      </c>
      <c r="B76" s="134" t="s">
        <v>297</v>
      </c>
      <c r="C76" s="96"/>
      <c r="D76" s="105">
        <v>156000</v>
      </c>
      <c r="E76" s="105">
        <f>708467.8-357733.64</f>
        <v>350734.16000000003</v>
      </c>
      <c r="F76" s="105">
        <f>67091.54+193010.86+4130.08-10763.07</f>
        <v>253469.40999999997</v>
      </c>
    </row>
    <row r="77" spans="1:6" x14ac:dyDescent="0.25">
      <c r="A77" s="98"/>
      <c r="B77" s="116"/>
      <c r="C77" s="96"/>
      <c r="D77" s="105"/>
      <c r="E77" s="105"/>
      <c r="F77" s="105"/>
    </row>
    <row r="78" spans="1:6" ht="15.75" thickBot="1" x14ac:dyDescent="0.3">
      <c r="A78" s="98" t="s">
        <v>230</v>
      </c>
      <c r="B78" s="99" t="s">
        <v>181</v>
      </c>
      <c r="C78" s="96"/>
      <c r="D78" s="105"/>
      <c r="E78" s="105"/>
      <c r="F78" s="105"/>
    </row>
    <row r="79" spans="1:6" ht="16.5" thickBot="1" x14ac:dyDescent="0.3">
      <c r="A79" s="119"/>
      <c r="B79" s="120" t="s">
        <v>231</v>
      </c>
      <c r="C79" s="121">
        <f>C44+C55+C64</f>
        <v>0</v>
      </c>
      <c r="D79" s="122">
        <f>D44+D55+D64</f>
        <v>3927776.42</v>
      </c>
      <c r="E79" s="122">
        <f t="shared" ref="E79:F79" si="15">E44+E55+E64</f>
        <v>5930636.8800000008</v>
      </c>
      <c r="F79" s="122">
        <f t="shared" si="15"/>
        <v>4210885.2699999996</v>
      </c>
    </row>
    <row r="81" spans="3:6" x14ac:dyDescent="0.25">
      <c r="C81" s="135">
        <f>+C42-C79</f>
        <v>0</v>
      </c>
      <c r="D81" s="135">
        <f>+D42-D79</f>
        <v>0</v>
      </c>
      <c r="E81" s="135">
        <f t="shared" ref="E81:F81" si="16">+E42-E79</f>
        <v>0</v>
      </c>
      <c r="F81" s="135">
        <f t="shared" si="16"/>
        <v>0</v>
      </c>
    </row>
  </sheetData>
  <mergeCells count="9">
    <mergeCell ref="A12:F12"/>
    <mergeCell ref="C10:F10"/>
    <mergeCell ref="A13:F13"/>
    <mergeCell ref="A43:F43"/>
    <mergeCell ref="A3:D3"/>
    <mergeCell ref="A5:D5"/>
    <mergeCell ref="A7:D7"/>
    <mergeCell ref="A9:B9"/>
    <mergeCell ref="C9:D9"/>
  </mergeCells>
  <pageMargins left="0.23622047244094491" right="0.23622047244094491" top="0.27559055118110237" bottom="0.19685039370078741" header="0.31496062992125984" footer="0.31496062992125984"/>
  <pageSetup paperSize="9" scale="60" orientation="portrait" r:id="rId1"/>
  <headerFooter>
    <oddHeader>&amp;R&amp;G</oddHead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4"/>
  <sheetViews>
    <sheetView topLeftCell="A7" workbookViewId="0">
      <selection activeCell="K13" sqref="K13"/>
    </sheetView>
  </sheetViews>
  <sheetFormatPr baseColWidth="10" defaultColWidth="21" defaultRowHeight="15" x14ac:dyDescent="0.25"/>
  <cols>
    <col min="1" max="1" width="43.28515625" style="2" customWidth="1"/>
    <col min="2" max="2" width="15" style="2" customWidth="1"/>
    <col min="3" max="3" width="13.28515625" style="2" customWidth="1"/>
    <col min="4" max="4" width="15.7109375" style="2" customWidth="1"/>
    <col min="5" max="5" width="13.140625" style="2" customWidth="1"/>
    <col min="6" max="6" width="16.140625" style="2" customWidth="1"/>
    <col min="7" max="251" width="11.42578125" style="2" customWidth="1"/>
    <col min="252" max="252" width="3.140625" style="2" customWidth="1"/>
    <col min="253" max="253" width="36" style="2" customWidth="1"/>
    <col min="254" max="254" width="21" style="2"/>
    <col min="255" max="255" width="63.7109375" style="2" customWidth="1"/>
    <col min="256" max="256" width="23.28515625" style="2" customWidth="1"/>
    <col min="257" max="259" width="18.7109375" style="2" customWidth="1"/>
    <col min="260" max="507" width="11.42578125" style="2" customWidth="1"/>
    <col min="508" max="508" width="3.140625" style="2" customWidth="1"/>
    <col min="509" max="509" width="36" style="2" customWidth="1"/>
    <col min="510" max="510" width="21" style="2"/>
    <col min="511" max="511" width="63.7109375" style="2" customWidth="1"/>
    <col min="512" max="512" width="23.28515625" style="2" customWidth="1"/>
    <col min="513" max="515" width="18.7109375" style="2" customWidth="1"/>
    <col min="516" max="763" width="11.42578125" style="2" customWidth="1"/>
    <col min="764" max="764" width="3.140625" style="2" customWidth="1"/>
    <col min="765" max="765" width="36" style="2" customWidth="1"/>
    <col min="766" max="766" width="21" style="2"/>
    <col min="767" max="767" width="63.7109375" style="2" customWidth="1"/>
    <col min="768" max="768" width="23.28515625" style="2" customWidth="1"/>
    <col min="769" max="771" width="18.7109375" style="2" customWidth="1"/>
    <col min="772" max="1019" width="11.42578125" style="2" customWidth="1"/>
    <col min="1020" max="1020" width="3.140625" style="2" customWidth="1"/>
    <col min="1021" max="1021" width="36" style="2" customWidth="1"/>
    <col min="1022" max="1022" width="21" style="2"/>
    <col min="1023" max="1023" width="63.7109375" style="2" customWidth="1"/>
    <col min="1024" max="1024" width="23.28515625" style="2" customWidth="1"/>
    <col min="1025" max="1027" width="18.7109375" style="2" customWidth="1"/>
    <col min="1028" max="1275" width="11.42578125" style="2" customWidth="1"/>
    <col min="1276" max="1276" width="3.140625" style="2" customWidth="1"/>
    <col min="1277" max="1277" width="36" style="2" customWidth="1"/>
    <col min="1278" max="1278" width="21" style="2"/>
    <col min="1279" max="1279" width="63.7109375" style="2" customWidth="1"/>
    <col min="1280" max="1280" width="23.28515625" style="2" customWidth="1"/>
    <col min="1281" max="1283" width="18.7109375" style="2" customWidth="1"/>
    <col min="1284" max="1531" width="11.42578125" style="2" customWidth="1"/>
    <col min="1532" max="1532" width="3.140625" style="2" customWidth="1"/>
    <col min="1533" max="1533" width="36" style="2" customWidth="1"/>
    <col min="1534" max="1534" width="21" style="2"/>
    <col min="1535" max="1535" width="63.7109375" style="2" customWidth="1"/>
    <col min="1536" max="1536" width="23.28515625" style="2" customWidth="1"/>
    <col min="1537" max="1539" width="18.7109375" style="2" customWidth="1"/>
    <col min="1540" max="1787" width="11.42578125" style="2" customWidth="1"/>
    <col min="1788" max="1788" width="3.140625" style="2" customWidth="1"/>
    <col min="1789" max="1789" width="36" style="2" customWidth="1"/>
    <col min="1790" max="1790" width="21" style="2"/>
    <col min="1791" max="1791" width="63.7109375" style="2" customWidth="1"/>
    <col min="1792" max="1792" width="23.28515625" style="2" customWidth="1"/>
    <col min="1793" max="1795" width="18.7109375" style="2" customWidth="1"/>
    <col min="1796" max="2043" width="11.42578125" style="2" customWidth="1"/>
    <col min="2044" max="2044" width="3.140625" style="2" customWidth="1"/>
    <col min="2045" max="2045" width="36" style="2" customWidth="1"/>
    <col min="2046" max="2046" width="21" style="2"/>
    <col min="2047" max="2047" width="63.7109375" style="2" customWidth="1"/>
    <col min="2048" max="2048" width="23.28515625" style="2" customWidth="1"/>
    <col min="2049" max="2051" width="18.7109375" style="2" customWidth="1"/>
    <col min="2052" max="2299" width="11.42578125" style="2" customWidth="1"/>
    <col min="2300" max="2300" width="3.140625" style="2" customWidth="1"/>
    <col min="2301" max="2301" width="36" style="2" customWidth="1"/>
    <col min="2302" max="2302" width="21" style="2"/>
    <col min="2303" max="2303" width="63.7109375" style="2" customWidth="1"/>
    <col min="2304" max="2304" width="23.28515625" style="2" customWidth="1"/>
    <col min="2305" max="2307" width="18.7109375" style="2" customWidth="1"/>
    <col min="2308" max="2555" width="11.42578125" style="2" customWidth="1"/>
    <col min="2556" max="2556" width="3.140625" style="2" customWidth="1"/>
    <col min="2557" max="2557" width="36" style="2" customWidth="1"/>
    <col min="2558" max="2558" width="21" style="2"/>
    <col min="2559" max="2559" width="63.7109375" style="2" customWidth="1"/>
    <col min="2560" max="2560" width="23.28515625" style="2" customWidth="1"/>
    <col min="2561" max="2563" width="18.7109375" style="2" customWidth="1"/>
    <col min="2564" max="2811" width="11.42578125" style="2" customWidth="1"/>
    <col min="2812" max="2812" width="3.140625" style="2" customWidth="1"/>
    <col min="2813" max="2813" width="36" style="2" customWidth="1"/>
    <col min="2814" max="2814" width="21" style="2"/>
    <col min="2815" max="2815" width="63.7109375" style="2" customWidth="1"/>
    <col min="2816" max="2816" width="23.28515625" style="2" customWidth="1"/>
    <col min="2817" max="2819" width="18.7109375" style="2" customWidth="1"/>
    <col min="2820" max="3067" width="11.42578125" style="2" customWidth="1"/>
    <col min="3068" max="3068" width="3.140625" style="2" customWidth="1"/>
    <col min="3069" max="3069" width="36" style="2" customWidth="1"/>
    <col min="3070" max="3070" width="21" style="2"/>
    <col min="3071" max="3071" width="63.7109375" style="2" customWidth="1"/>
    <col min="3072" max="3072" width="23.28515625" style="2" customWidth="1"/>
    <col min="3073" max="3075" width="18.7109375" style="2" customWidth="1"/>
    <col min="3076" max="3323" width="11.42578125" style="2" customWidth="1"/>
    <col min="3324" max="3324" width="3.140625" style="2" customWidth="1"/>
    <col min="3325" max="3325" width="36" style="2" customWidth="1"/>
    <col min="3326" max="3326" width="21" style="2"/>
    <col min="3327" max="3327" width="63.7109375" style="2" customWidth="1"/>
    <col min="3328" max="3328" width="23.28515625" style="2" customWidth="1"/>
    <col min="3329" max="3331" width="18.7109375" style="2" customWidth="1"/>
    <col min="3332" max="3579" width="11.42578125" style="2" customWidth="1"/>
    <col min="3580" max="3580" width="3.140625" style="2" customWidth="1"/>
    <col min="3581" max="3581" width="36" style="2" customWidth="1"/>
    <col min="3582" max="3582" width="21" style="2"/>
    <col min="3583" max="3583" width="63.7109375" style="2" customWidth="1"/>
    <col min="3584" max="3584" width="23.28515625" style="2" customWidth="1"/>
    <col min="3585" max="3587" width="18.7109375" style="2" customWidth="1"/>
    <col min="3588" max="3835" width="11.42578125" style="2" customWidth="1"/>
    <col min="3836" max="3836" width="3.140625" style="2" customWidth="1"/>
    <col min="3837" max="3837" width="36" style="2" customWidth="1"/>
    <col min="3838" max="3838" width="21" style="2"/>
    <col min="3839" max="3839" width="63.7109375" style="2" customWidth="1"/>
    <col min="3840" max="3840" width="23.28515625" style="2" customWidth="1"/>
    <col min="3841" max="3843" width="18.7109375" style="2" customWidth="1"/>
    <col min="3844" max="4091" width="11.42578125" style="2" customWidth="1"/>
    <col min="4092" max="4092" width="3.140625" style="2" customWidth="1"/>
    <col min="4093" max="4093" width="36" style="2" customWidth="1"/>
    <col min="4094" max="4094" width="21" style="2"/>
    <col min="4095" max="4095" width="63.7109375" style="2" customWidth="1"/>
    <col min="4096" max="4096" width="23.28515625" style="2" customWidth="1"/>
    <col min="4097" max="4099" width="18.7109375" style="2" customWidth="1"/>
    <col min="4100" max="4347" width="11.42578125" style="2" customWidth="1"/>
    <col min="4348" max="4348" width="3.140625" style="2" customWidth="1"/>
    <col min="4349" max="4349" width="36" style="2" customWidth="1"/>
    <col min="4350" max="4350" width="21" style="2"/>
    <col min="4351" max="4351" width="63.7109375" style="2" customWidth="1"/>
    <col min="4352" max="4352" width="23.28515625" style="2" customWidth="1"/>
    <col min="4353" max="4355" width="18.7109375" style="2" customWidth="1"/>
    <col min="4356" max="4603" width="11.42578125" style="2" customWidth="1"/>
    <col min="4604" max="4604" width="3.140625" style="2" customWidth="1"/>
    <col min="4605" max="4605" width="36" style="2" customWidth="1"/>
    <col min="4606" max="4606" width="21" style="2"/>
    <col min="4607" max="4607" width="63.7109375" style="2" customWidth="1"/>
    <col min="4608" max="4608" width="23.28515625" style="2" customWidth="1"/>
    <col min="4609" max="4611" width="18.7109375" style="2" customWidth="1"/>
    <col min="4612" max="4859" width="11.42578125" style="2" customWidth="1"/>
    <col min="4860" max="4860" width="3.140625" style="2" customWidth="1"/>
    <col min="4861" max="4861" width="36" style="2" customWidth="1"/>
    <col min="4862" max="4862" width="21" style="2"/>
    <col min="4863" max="4863" width="63.7109375" style="2" customWidth="1"/>
    <col min="4864" max="4864" width="23.28515625" style="2" customWidth="1"/>
    <col min="4865" max="4867" width="18.7109375" style="2" customWidth="1"/>
    <col min="4868" max="5115" width="11.42578125" style="2" customWidth="1"/>
    <col min="5116" max="5116" width="3.140625" style="2" customWidth="1"/>
    <col min="5117" max="5117" width="36" style="2" customWidth="1"/>
    <col min="5118" max="5118" width="21" style="2"/>
    <col min="5119" max="5119" width="63.7109375" style="2" customWidth="1"/>
    <col min="5120" max="5120" width="23.28515625" style="2" customWidth="1"/>
    <col min="5121" max="5123" width="18.7109375" style="2" customWidth="1"/>
    <col min="5124" max="5371" width="11.42578125" style="2" customWidth="1"/>
    <col min="5372" max="5372" width="3.140625" style="2" customWidth="1"/>
    <col min="5373" max="5373" width="36" style="2" customWidth="1"/>
    <col min="5374" max="5374" width="21" style="2"/>
    <col min="5375" max="5375" width="63.7109375" style="2" customWidth="1"/>
    <col min="5376" max="5376" width="23.28515625" style="2" customWidth="1"/>
    <col min="5377" max="5379" width="18.7109375" style="2" customWidth="1"/>
    <col min="5380" max="5627" width="11.42578125" style="2" customWidth="1"/>
    <col min="5628" max="5628" width="3.140625" style="2" customWidth="1"/>
    <col min="5629" max="5629" width="36" style="2" customWidth="1"/>
    <col min="5630" max="5630" width="21" style="2"/>
    <col min="5631" max="5631" width="63.7109375" style="2" customWidth="1"/>
    <col min="5632" max="5632" width="23.28515625" style="2" customWidth="1"/>
    <col min="5633" max="5635" width="18.7109375" style="2" customWidth="1"/>
    <col min="5636" max="5883" width="11.42578125" style="2" customWidth="1"/>
    <col min="5884" max="5884" width="3.140625" style="2" customWidth="1"/>
    <col min="5885" max="5885" width="36" style="2" customWidth="1"/>
    <col min="5886" max="5886" width="21" style="2"/>
    <col min="5887" max="5887" width="63.7109375" style="2" customWidth="1"/>
    <col min="5888" max="5888" width="23.28515625" style="2" customWidth="1"/>
    <col min="5889" max="5891" width="18.7109375" style="2" customWidth="1"/>
    <col min="5892" max="6139" width="11.42578125" style="2" customWidth="1"/>
    <col min="6140" max="6140" width="3.140625" style="2" customWidth="1"/>
    <col min="6141" max="6141" width="36" style="2" customWidth="1"/>
    <col min="6142" max="6142" width="21" style="2"/>
    <col min="6143" max="6143" width="63.7109375" style="2" customWidth="1"/>
    <col min="6144" max="6144" width="23.28515625" style="2" customWidth="1"/>
    <col min="6145" max="6147" width="18.7109375" style="2" customWidth="1"/>
    <col min="6148" max="6395" width="11.42578125" style="2" customWidth="1"/>
    <col min="6396" max="6396" width="3.140625" style="2" customWidth="1"/>
    <col min="6397" max="6397" width="36" style="2" customWidth="1"/>
    <col min="6398" max="6398" width="21" style="2"/>
    <col min="6399" max="6399" width="63.7109375" style="2" customWidth="1"/>
    <col min="6400" max="6400" width="23.28515625" style="2" customWidth="1"/>
    <col min="6401" max="6403" width="18.7109375" style="2" customWidth="1"/>
    <col min="6404" max="6651" width="11.42578125" style="2" customWidth="1"/>
    <col min="6652" max="6652" width="3.140625" style="2" customWidth="1"/>
    <col min="6653" max="6653" width="36" style="2" customWidth="1"/>
    <col min="6654" max="6654" width="21" style="2"/>
    <col min="6655" max="6655" width="63.7109375" style="2" customWidth="1"/>
    <col min="6656" max="6656" width="23.28515625" style="2" customWidth="1"/>
    <col min="6657" max="6659" width="18.7109375" style="2" customWidth="1"/>
    <col min="6660" max="6907" width="11.42578125" style="2" customWidth="1"/>
    <col min="6908" max="6908" width="3.140625" style="2" customWidth="1"/>
    <col min="6909" max="6909" width="36" style="2" customWidth="1"/>
    <col min="6910" max="6910" width="21" style="2"/>
    <col min="6911" max="6911" width="63.7109375" style="2" customWidth="1"/>
    <col min="6912" max="6912" width="23.28515625" style="2" customWidth="1"/>
    <col min="6913" max="6915" width="18.7109375" style="2" customWidth="1"/>
    <col min="6916" max="7163" width="11.42578125" style="2" customWidth="1"/>
    <col min="7164" max="7164" width="3.140625" style="2" customWidth="1"/>
    <col min="7165" max="7165" width="36" style="2" customWidth="1"/>
    <col min="7166" max="7166" width="21" style="2"/>
    <col min="7167" max="7167" width="63.7109375" style="2" customWidth="1"/>
    <col min="7168" max="7168" width="23.28515625" style="2" customWidth="1"/>
    <col min="7169" max="7171" width="18.7109375" style="2" customWidth="1"/>
    <col min="7172" max="7419" width="11.42578125" style="2" customWidth="1"/>
    <col min="7420" max="7420" width="3.140625" style="2" customWidth="1"/>
    <col min="7421" max="7421" width="36" style="2" customWidth="1"/>
    <col min="7422" max="7422" width="21" style="2"/>
    <col min="7423" max="7423" width="63.7109375" style="2" customWidth="1"/>
    <col min="7424" max="7424" width="23.28515625" style="2" customWidth="1"/>
    <col min="7425" max="7427" width="18.7109375" style="2" customWidth="1"/>
    <col min="7428" max="7675" width="11.42578125" style="2" customWidth="1"/>
    <col min="7676" max="7676" width="3.140625" style="2" customWidth="1"/>
    <col min="7677" max="7677" width="36" style="2" customWidth="1"/>
    <col min="7678" max="7678" width="21" style="2"/>
    <col min="7679" max="7679" width="63.7109375" style="2" customWidth="1"/>
    <col min="7680" max="7680" width="23.28515625" style="2" customWidth="1"/>
    <col min="7681" max="7683" width="18.7109375" style="2" customWidth="1"/>
    <col min="7684" max="7931" width="11.42578125" style="2" customWidth="1"/>
    <col min="7932" max="7932" width="3.140625" style="2" customWidth="1"/>
    <col min="7933" max="7933" width="36" style="2" customWidth="1"/>
    <col min="7934" max="7934" width="21" style="2"/>
    <col min="7935" max="7935" width="63.7109375" style="2" customWidth="1"/>
    <col min="7936" max="7936" width="23.28515625" style="2" customWidth="1"/>
    <col min="7937" max="7939" width="18.7109375" style="2" customWidth="1"/>
    <col min="7940" max="8187" width="11.42578125" style="2" customWidth="1"/>
    <col min="8188" max="8188" width="3.140625" style="2" customWidth="1"/>
    <col min="8189" max="8189" width="36" style="2" customWidth="1"/>
    <col min="8190" max="8190" width="21" style="2"/>
    <col min="8191" max="8191" width="63.7109375" style="2" customWidth="1"/>
    <col min="8192" max="8192" width="23.28515625" style="2" customWidth="1"/>
    <col min="8193" max="8195" width="18.7109375" style="2" customWidth="1"/>
    <col min="8196" max="8443" width="11.42578125" style="2" customWidth="1"/>
    <col min="8444" max="8444" width="3.140625" style="2" customWidth="1"/>
    <col min="8445" max="8445" width="36" style="2" customWidth="1"/>
    <col min="8446" max="8446" width="21" style="2"/>
    <col min="8447" max="8447" width="63.7109375" style="2" customWidth="1"/>
    <col min="8448" max="8448" width="23.28515625" style="2" customWidth="1"/>
    <col min="8449" max="8451" width="18.7109375" style="2" customWidth="1"/>
    <col min="8452" max="8699" width="11.42578125" style="2" customWidth="1"/>
    <col min="8700" max="8700" width="3.140625" style="2" customWidth="1"/>
    <col min="8701" max="8701" width="36" style="2" customWidth="1"/>
    <col min="8702" max="8702" width="21" style="2"/>
    <col min="8703" max="8703" width="63.7109375" style="2" customWidth="1"/>
    <col min="8704" max="8704" width="23.28515625" style="2" customWidth="1"/>
    <col min="8705" max="8707" width="18.7109375" style="2" customWidth="1"/>
    <col min="8708" max="8955" width="11.42578125" style="2" customWidth="1"/>
    <col min="8956" max="8956" width="3.140625" style="2" customWidth="1"/>
    <col min="8957" max="8957" width="36" style="2" customWidth="1"/>
    <col min="8958" max="8958" width="21" style="2"/>
    <col min="8959" max="8959" width="63.7109375" style="2" customWidth="1"/>
    <col min="8960" max="8960" width="23.28515625" style="2" customWidth="1"/>
    <col min="8961" max="8963" width="18.7109375" style="2" customWidth="1"/>
    <col min="8964" max="9211" width="11.42578125" style="2" customWidth="1"/>
    <col min="9212" max="9212" width="3.140625" style="2" customWidth="1"/>
    <col min="9213" max="9213" width="36" style="2" customWidth="1"/>
    <col min="9214" max="9214" width="21" style="2"/>
    <col min="9215" max="9215" width="63.7109375" style="2" customWidth="1"/>
    <col min="9216" max="9216" width="23.28515625" style="2" customWidth="1"/>
    <col min="9217" max="9219" width="18.7109375" style="2" customWidth="1"/>
    <col min="9220" max="9467" width="11.42578125" style="2" customWidth="1"/>
    <col min="9468" max="9468" width="3.140625" style="2" customWidth="1"/>
    <col min="9469" max="9469" width="36" style="2" customWidth="1"/>
    <col min="9470" max="9470" width="21" style="2"/>
    <col min="9471" max="9471" width="63.7109375" style="2" customWidth="1"/>
    <col min="9472" max="9472" width="23.28515625" style="2" customWidth="1"/>
    <col min="9473" max="9475" width="18.7109375" style="2" customWidth="1"/>
    <col min="9476" max="9723" width="11.42578125" style="2" customWidth="1"/>
    <col min="9724" max="9724" width="3.140625" style="2" customWidth="1"/>
    <col min="9725" max="9725" width="36" style="2" customWidth="1"/>
    <col min="9726" max="9726" width="21" style="2"/>
    <col min="9727" max="9727" width="63.7109375" style="2" customWidth="1"/>
    <col min="9728" max="9728" width="23.28515625" style="2" customWidth="1"/>
    <col min="9729" max="9731" width="18.7109375" style="2" customWidth="1"/>
    <col min="9732" max="9979" width="11.42578125" style="2" customWidth="1"/>
    <col min="9980" max="9980" width="3.140625" style="2" customWidth="1"/>
    <col min="9981" max="9981" width="36" style="2" customWidth="1"/>
    <col min="9982" max="9982" width="21" style="2"/>
    <col min="9983" max="9983" width="63.7109375" style="2" customWidth="1"/>
    <col min="9984" max="9984" width="23.28515625" style="2" customWidth="1"/>
    <col min="9985" max="9987" width="18.7109375" style="2" customWidth="1"/>
    <col min="9988" max="10235" width="11.42578125" style="2" customWidth="1"/>
    <col min="10236" max="10236" width="3.140625" style="2" customWidth="1"/>
    <col min="10237" max="10237" width="36" style="2" customWidth="1"/>
    <col min="10238" max="10238" width="21" style="2"/>
    <col min="10239" max="10239" width="63.7109375" style="2" customWidth="1"/>
    <col min="10240" max="10240" width="23.28515625" style="2" customWidth="1"/>
    <col min="10241" max="10243" width="18.7109375" style="2" customWidth="1"/>
    <col min="10244" max="10491" width="11.42578125" style="2" customWidth="1"/>
    <col min="10492" max="10492" width="3.140625" style="2" customWidth="1"/>
    <col min="10493" max="10493" width="36" style="2" customWidth="1"/>
    <col min="10494" max="10494" width="21" style="2"/>
    <col min="10495" max="10495" width="63.7109375" style="2" customWidth="1"/>
    <col min="10496" max="10496" width="23.28515625" style="2" customWidth="1"/>
    <col min="10497" max="10499" width="18.7109375" style="2" customWidth="1"/>
    <col min="10500" max="10747" width="11.42578125" style="2" customWidth="1"/>
    <col min="10748" max="10748" width="3.140625" style="2" customWidth="1"/>
    <col min="10749" max="10749" width="36" style="2" customWidth="1"/>
    <col min="10750" max="10750" width="21" style="2"/>
    <col min="10751" max="10751" width="63.7109375" style="2" customWidth="1"/>
    <col min="10752" max="10752" width="23.28515625" style="2" customWidth="1"/>
    <col min="10753" max="10755" width="18.7109375" style="2" customWidth="1"/>
    <col min="10756" max="11003" width="11.42578125" style="2" customWidth="1"/>
    <col min="11004" max="11004" width="3.140625" style="2" customWidth="1"/>
    <col min="11005" max="11005" width="36" style="2" customWidth="1"/>
    <col min="11006" max="11006" width="21" style="2"/>
    <col min="11007" max="11007" width="63.7109375" style="2" customWidth="1"/>
    <col min="11008" max="11008" width="23.28515625" style="2" customWidth="1"/>
    <col min="11009" max="11011" width="18.7109375" style="2" customWidth="1"/>
    <col min="11012" max="11259" width="11.42578125" style="2" customWidth="1"/>
    <col min="11260" max="11260" width="3.140625" style="2" customWidth="1"/>
    <col min="11261" max="11261" width="36" style="2" customWidth="1"/>
    <col min="11262" max="11262" width="21" style="2"/>
    <col min="11263" max="11263" width="63.7109375" style="2" customWidth="1"/>
    <col min="11264" max="11264" width="23.28515625" style="2" customWidth="1"/>
    <col min="11265" max="11267" width="18.7109375" style="2" customWidth="1"/>
    <col min="11268" max="11515" width="11.42578125" style="2" customWidth="1"/>
    <col min="11516" max="11516" width="3.140625" style="2" customWidth="1"/>
    <col min="11517" max="11517" width="36" style="2" customWidth="1"/>
    <col min="11518" max="11518" width="21" style="2"/>
    <col min="11519" max="11519" width="63.7109375" style="2" customWidth="1"/>
    <col min="11520" max="11520" width="23.28515625" style="2" customWidth="1"/>
    <col min="11521" max="11523" width="18.7109375" style="2" customWidth="1"/>
    <col min="11524" max="11771" width="11.42578125" style="2" customWidth="1"/>
    <col min="11772" max="11772" width="3.140625" style="2" customWidth="1"/>
    <col min="11773" max="11773" width="36" style="2" customWidth="1"/>
    <col min="11774" max="11774" width="21" style="2"/>
    <col min="11775" max="11775" width="63.7109375" style="2" customWidth="1"/>
    <col min="11776" max="11776" width="23.28515625" style="2" customWidth="1"/>
    <col min="11777" max="11779" width="18.7109375" style="2" customWidth="1"/>
    <col min="11780" max="12027" width="11.42578125" style="2" customWidth="1"/>
    <col min="12028" max="12028" width="3.140625" style="2" customWidth="1"/>
    <col min="12029" max="12029" width="36" style="2" customWidth="1"/>
    <col min="12030" max="12030" width="21" style="2"/>
    <col min="12031" max="12031" width="63.7109375" style="2" customWidth="1"/>
    <col min="12032" max="12032" width="23.28515625" style="2" customWidth="1"/>
    <col min="12033" max="12035" width="18.7109375" style="2" customWidth="1"/>
    <col min="12036" max="12283" width="11.42578125" style="2" customWidth="1"/>
    <col min="12284" max="12284" width="3.140625" style="2" customWidth="1"/>
    <col min="12285" max="12285" width="36" style="2" customWidth="1"/>
    <col min="12286" max="12286" width="21" style="2"/>
    <col min="12287" max="12287" width="63.7109375" style="2" customWidth="1"/>
    <col min="12288" max="12288" width="23.28515625" style="2" customWidth="1"/>
    <col min="12289" max="12291" width="18.7109375" style="2" customWidth="1"/>
    <col min="12292" max="12539" width="11.42578125" style="2" customWidth="1"/>
    <col min="12540" max="12540" width="3.140625" style="2" customWidth="1"/>
    <col min="12541" max="12541" width="36" style="2" customWidth="1"/>
    <col min="12542" max="12542" width="21" style="2"/>
    <col min="12543" max="12543" width="63.7109375" style="2" customWidth="1"/>
    <col min="12544" max="12544" width="23.28515625" style="2" customWidth="1"/>
    <col min="12545" max="12547" width="18.7109375" style="2" customWidth="1"/>
    <col min="12548" max="12795" width="11.42578125" style="2" customWidth="1"/>
    <col min="12796" max="12796" width="3.140625" style="2" customWidth="1"/>
    <col min="12797" max="12797" width="36" style="2" customWidth="1"/>
    <col min="12798" max="12798" width="21" style="2"/>
    <col min="12799" max="12799" width="63.7109375" style="2" customWidth="1"/>
    <col min="12800" max="12800" width="23.28515625" style="2" customWidth="1"/>
    <col min="12801" max="12803" width="18.7109375" style="2" customWidth="1"/>
    <col min="12804" max="13051" width="11.42578125" style="2" customWidth="1"/>
    <col min="13052" max="13052" width="3.140625" style="2" customWidth="1"/>
    <col min="13053" max="13053" width="36" style="2" customWidth="1"/>
    <col min="13054" max="13054" width="21" style="2"/>
    <col min="13055" max="13055" width="63.7109375" style="2" customWidth="1"/>
    <col min="13056" max="13056" width="23.28515625" style="2" customWidth="1"/>
    <col min="13057" max="13059" width="18.7109375" style="2" customWidth="1"/>
    <col min="13060" max="13307" width="11.42578125" style="2" customWidth="1"/>
    <col min="13308" max="13308" width="3.140625" style="2" customWidth="1"/>
    <col min="13309" max="13309" width="36" style="2" customWidth="1"/>
    <col min="13310" max="13310" width="21" style="2"/>
    <col min="13311" max="13311" width="63.7109375" style="2" customWidth="1"/>
    <col min="13312" max="13312" width="23.28515625" style="2" customWidth="1"/>
    <col min="13313" max="13315" width="18.7109375" style="2" customWidth="1"/>
    <col min="13316" max="13563" width="11.42578125" style="2" customWidth="1"/>
    <col min="13564" max="13564" width="3.140625" style="2" customWidth="1"/>
    <col min="13565" max="13565" width="36" style="2" customWidth="1"/>
    <col min="13566" max="13566" width="21" style="2"/>
    <col min="13567" max="13567" width="63.7109375" style="2" customWidth="1"/>
    <col min="13568" max="13568" width="23.28515625" style="2" customWidth="1"/>
    <col min="13569" max="13571" width="18.7109375" style="2" customWidth="1"/>
    <col min="13572" max="13819" width="11.42578125" style="2" customWidth="1"/>
    <col min="13820" max="13820" width="3.140625" style="2" customWidth="1"/>
    <col min="13821" max="13821" width="36" style="2" customWidth="1"/>
    <col min="13822" max="13822" width="21" style="2"/>
    <col min="13823" max="13823" width="63.7109375" style="2" customWidth="1"/>
    <col min="13824" max="13824" width="23.28515625" style="2" customWidth="1"/>
    <col min="13825" max="13827" width="18.7109375" style="2" customWidth="1"/>
    <col min="13828" max="14075" width="11.42578125" style="2" customWidth="1"/>
    <col min="14076" max="14076" width="3.140625" style="2" customWidth="1"/>
    <col min="14077" max="14077" width="36" style="2" customWidth="1"/>
    <col min="14078" max="14078" width="21" style="2"/>
    <col min="14079" max="14079" width="63.7109375" style="2" customWidth="1"/>
    <col min="14080" max="14080" width="23.28515625" style="2" customWidth="1"/>
    <col min="14081" max="14083" width="18.7109375" style="2" customWidth="1"/>
    <col min="14084" max="14331" width="11.42578125" style="2" customWidth="1"/>
    <col min="14332" max="14332" width="3.140625" style="2" customWidth="1"/>
    <col min="14333" max="14333" width="36" style="2" customWidth="1"/>
    <col min="14334" max="14334" width="21" style="2"/>
    <col min="14335" max="14335" width="63.7109375" style="2" customWidth="1"/>
    <col min="14336" max="14336" width="23.28515625" style="2" customWidth="1"/>
    <col min="14337" max="14339" width="18.7109375" style="2" customWidth="1"/>
    <col min="14340" max="14587" width="11.42578125" style="2" customWidth="1"/>
    <col min="14588" max="14588" width="3.140625" style="2" customWidth="1"/>
    <col min="14589" max="14589" width="36" style="2" customWidth="1"/>
    <col min="14590" max="14590" width="21" style="2"/>
    <col min="14591" max="14591" width="63.7109375" style="2" customWidth="1"/>
    <col min="14592" max="14592" width="23.28515625" style="2" customWidth="1"/>
    <col min="14593" max="14595" width="18.7109375" style="2" customWidth="1"/>
    <col min="14596" max="14843" width="11.42578125" style="2" customWidth="1"/>
    <col min="14844" max="14844" width="3.140625" style="2" customWidth="1"/>
    <col min="14845" max="14845" width="36" style="2" customWidth="1"/>
    <col min="14846" max="14846" width="21" style="2"/>
    <col min="14847" max="14847" width="63.7109375" style="2" customWidth="1"/>
    <col min="14848" max="14848" width="23.28515625" style="2" customWidth="1"/>
    <col min="14849" max="14851" width="18.7109375" style="2" customWidth="1"/>
    <col min="14852" max="15099" width="11.42578125" style="2" customWidth="1"/>
    <col min="15100" max="15100" width="3.140625" style="2" customWidth="1"/>
    <col min="15101" max="15101" width="36" style="2" customWidth="1"/>
    <col min="15102" max="15102" width="21" style="2"/>
    <col min="15103" max="15103" width="63.7109375" style="2" customWidth="1"/>
    <col min="15104" max="15104" width="23.28515625" style="2" customWidth="1"/>
    <col min="15105" max="15107" width="18.7109375" style="2" customWidth="1"/>
    <col min="15108" max="15355" width="11.42578125" style="2" customWidth="1"/>
    <col min="15356" max="15356" width="3.140625" style="2" customWidth="1"/>
    <col min="15357" max="15357" width="36" style="2" customWidth="1"/>
    <col min="15358" max="15358" width="21" style="2"/>
    <col min="15359" max="15359" width="63.7109375" style="2" customWidth="1"/>
    <col min="15360" max="15360" width="23.28515625" style="2" customWidth="1"/>
    <col min="15361" max="15363" width="18.7109375" style="2" customWidth="1"/>
    <col min="15364" max="15611" width="11.42578125" style="2" customWidth="1"/>
    <col min="15612" max="15612" width="3.140625" style="2" customWidth="1"/>
    <col min="15613" max="15613" width="36" style="2" customWidth="1"/>
    <col min="15614" max="15614" width="21" style="2"/>
    <col min="15615" max="15615" width="63.7109375" style="2" customWidth="1"/>
    <col min="15616" max="15616" width="23.28515625" style="2" customWidth="1"/>
    <col min="15617" max="15619" width="18.7109375" style="2" customWidth="1"/>
    <col min="15620" max="15867" width="11.42578125" style="2" customWidth="1"/>
    <col min="15868" max="15868" width="3.140625" style="2" customWidth="1"/>
    <col min="15869" max="15869" width="36" style="2" customWidth="1"/>
    <col min="15870" max="15870" width="21" style="2"/>
    <col min="15871" max="15871" width="63.7109375" style="2" customWidth="1"/>
    <col min="15872" max="15872" width="23.28515625" style="2" customWidth="1"/>
    <col min="15873" max="15875" width="18.7109375" style="2" customWidth="1"/>
    <col min="15876" max="16123" width="11.42578125" style="2" customWidth="1"/>
    <col min="16124" max="16124" width="3.140625" style="2" customWidth="1"/>
    <col min="16125" max="16125" width="36" style="2" customWidth="1"/>
    <col min="16126" max="16126" width="21" style="2"/>
    <col min="16127" max="16127" width="63.7109375" style="2" customWidth="1"/>
    <col min="16128" max="16128" width="23.28515625" style="2" customWidth="1"/>
    <col min="16129" max="16131" width="18.7109375" style="2" customWidth="1"/>
    <col min="16132" max="16379" width="11.42578125" style="2" customWidth="1"/>
    <col min="16380" max="16380" width="3.140625" style="2" customWidth="1"/>
    <col min="16381" max="16381" width="36" style="2" customWidth="1"/>
    <col min="16382" max="16384" width="21" style="2"/>
  </cols>
  <sheetData>
    <row r="1" spans="1:255" ht="23.25" customHeight="1" x14ac:dyDescent="0.25">
      <c r="A1" s="290" t="s">
        <v>6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5" ht="36" customHeight="1" x14ac:dyDescent="0.25">
      <c r="A2" s="326" t="s">
        <v>24</v>
      </c>
      <c r="B2" s="327"/>
      <c r="C2" s="327"/>
      <c r="D2" s="327"/>
      <c r="E2" s="327"/>
      <c r="F2" s="327"/>
      <c r="G2" s="327"/>
      <c r="H2" s="327"/>
      <c r="I2" s="327"/>
      <c r="J2" s="327"/>
      <c r="K2" s="3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5" ht="15.75" customHeight="1" thickBot="1" x14ac:dyDescent="0.3">
      <c r="A3" s="328" t="s">
        <v>0</v>
      </c>
      <c r="B3" s="329"/>
      <c r="C3" s="329"/>
      <c r="D3" s="329"/>
      <c r="E3" s="329"/>
      <c r="F3" s="329"/>
      <c r="G3" s="329"/>
      <c r="H3" s="329"/>
      <c r="I3" s="329"/>
      <c r="J3" s="329"/>
      <c r="K3" s="33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5" ht="15.75" thickBot="1" x14ac:dyDescent="0.3"/>
    <row r="5" spans="1:255" ht="13.9" customHeight="1" thickBot="1" x14ac:dyDescent="0.3">
      <c r="A5" s="5" t="s">
        <v>1</v>
      </c>
      <c r="B5" s="38"/>
      <c r="C5" s="39"/>
      <c r="D5" s="39"/>
      <c r="E5" s="39"/>
      <c r="F5" s="39"/>
      <c r="G5" s="39"/>
      <c r="H5" s="39"/>
      <c r="I5" s="39"/>
      <c r="J5" s="39"/>
      <c r="K5" s="4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5" ht="15.75" thickBot="1" x14ac:dyDescent="0.3">
      <c r="A6" s="3" t="s">
        <v>2</v>
      </c>
      <c r="B6" s="41" t="s">
        <v>8</v>
      </c>
      <c r="C6" s="42"/>
      <c r="D6" s="42"/>
      <c r="E6" s="42"/>
      <c r="F6" s="42"/>
      <c r="G6" s="42"/>
      <c r="H6" s="42"/>
      <c r="I6" s="42"/>
      <c r="J6" s="42"/>
      <c r="K6" s="4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5" ht="15.75" thickBot="1" x14ac:dyDescent="0.3">
      <c r="A7" s="4" t="s">
        <v>3</v>
      </c>
      <c r="B7" s="41" t="s">
        <v>4</v>
      </c>
      <c r="C7" s="42"/>
      <c r="D7" s="42"/>
      <c r="E7" s="42"/>
      <c r="F7" s="42"/>
      <c r="G7" s="42"/>
      <c r="H7" s="42"/>
      <c r="I7" s="42"/>
      <c r="J7" s="42"/>
      <c r="K7" s="4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5" ht="15.75" thickBot="1" x14ac:dyDescent="0.3">
      <c r="A8" s="3" t="s">
        <v>5</v>
      </c>
      <c r="B8" s="44" t="s">
        <v>128</v>
      </c>
      <c r="C8" s="45"/>
      <c r="D8" s="45"/>
      <c r="E8" s="42"/>
      <c r="F8" s="42"/>
      <c r="G8" s="42"/>
      <c r="H8" s="42"/>
      <c r="I8" s="42"/>
      <c r="J8" s="42"/>
      <c r="K8" s="4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5" ht="15.75" thickBot="1" x14ac:dyDescent="0.3"/>
    <row r="10" spans="1:255" ht="27" customHeight="1" thickBot="1" x14ac:dyDescent="0.3">
      <c r="B10" s="37"/>
      <c r="C10" s="320" t="s">
        <v>34</v>
      </c>
      <c r="D10" s="333"/>
      <c r="E10" s="333"/>
      <c r="F10" s="333"/>
      <c r="G10" s="333"/>
      <c r="H10" s="321"/>
      <c r="I10" s="298" t="s">
        <v>35</v>
      </c>
      <c r="J10" s="320" t="s">
        <v>37</v>
      </c>
      <c r="K10" s="333"/>
    </row>
    <row r="11" spans="1:255" ht="92.25" customHeight="1" thickBot="1" x14ac:dyDescent="0.3">
      <c r="A11" s="9" t="s">
        <v>25</v>
      </c>
      <c r="B11" s="9" t="s">
        <v>26</v>
      </c>
      <c r="C11" s="9" t="s">
        <v>27</v>
      </c>
      <c r="D11" s="9" t="s">
        <v>28</v>
      </c>
      <c r="E11" s="9" t="s">
        <v>29</v>
      </c>
      <c r="F11" s="9" t="s">
        <v>30</v>
      </c>
      <c r="G11" s="9" t="s">
        <v>31</v>
      </c>
      <c r="H11" s="9" t="s">
        <v>33</v>
      </c>
      <c r="I11" s="299"/>
      <c r="J11" s="9" t="s">
        <v>16</v>
      </c>
      <c r="K11" s="9" t="s">
        <v>36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s="18" customFormat="1" ht="15.75" thickBot="1" x14ac:dyDescent="0.3">
      <c r="A12" s="77" t="s">
        <v>129</v>
      </c>
      <c r="B12" s="77"/>
      <c r="C12" s="77"/>
      <c r="D12" s="75"/>
      <c r="E12" s="13"/>
      <c r="F12" s="13"/>
      <c r="G12" s="13"/>
      <c r="H12" s="13"/>
      <c r="I12" s="13">
        <v>2613</v>
      </c>
      <c r="J12" s="13"/>
      <c r="K12" s="1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18" customFormat="1" ht="15.75" thickBot="1" x14ac:dyDescent="0.3">
      <c r="A13" s="77" t="s">
        <v>130</v>
      </c>
      <c r="B13" s="77"/>
      <c r="C13" s="77"/>
      <c r="D13" s="75"/>
      <c r="E13" s="13"/>
      <c r="F13" s="13"/>
      <c r="G13" s="13"/>
      <c r="H13" s="13"/>
      <c r="I13" s="13"/>
      <c r="J13" s="13"/>
      <c r="K13" s="78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15" customFormat="1" ht="15.75" thickBot="1" x14ac:dyDescent="0.3">
      <c r="A14" s="11" t="s">
        <v>32</v>
      </c>
      <c r="B14" s="11"/>
      <c r="C14" s="11"/>
      <c r="D14" s="12"/>
      <c r="E14" s="13"/>
      <c r="F14" s="13"/>
      <c r="G14" s="13"/>
      <c r="H14" s="13"/>
      <c r="I14" s="12">
        <f>+I12</f>
        <v>2613</v>
      </c>
      <c r="J14" s="12">
        <f>+J12+J13</f>
        <v>0</v>
      </c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</sheetData>
  <mergeCells count="6">
    <mergeCell ref="I10:I11"/>
    <mergeCell ref="J10:K10"/>
    <mergeCell ref="A1:K1"/>
    <mergeCell ref="A2:K2"/>
    <mergeCell ref="A3:K3"/>
    <mergeCell ref="C10:H10"/>
  </mergeCells>
  <pageMargins left="0.7" right="0.7" top="0.75" bottom="0.75" header="0.3" footer="0.3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topLeftCell="B1" zoomScaleNormal="100" zoomScaleSheetLayoutView="85" workbookViewId="0">
      <selection activeCell="J16" sqref="J16"/>
    </sheetView>
  </sheetViews>
  <sheetFormatPr baseColWidth="10" defaultColWidth="21" defaultRowHeight="15" x14ac:dyDescent="0.25"/>
  <cols>
    <col min="1" max="1" width="51.42578125" style="2" customWidth="1"/>
    <col min="2" max="2" width="23.28515625" style="2" customWidth="1"/>
    <col min="3" max="3" width="17" style="2" customWidth="1"/>
    <col min="4" max="4" width="23.85546875" style="2" customWidth="1"/>
    <col min="5" max="6" width="17.7109375" style="2" customWidth="1"/>
    <col min="7" max="7" width="13.85546875" style="2" customWidth="1"/>
    <col min="8" max="8" width="17.5703125" style="2" customWidth="1"/>
    <col min="9" max="9" width="19.28515625" style="2" customWidth="1"/>
    <col min="10" max="10" width="11.42578125" style="2" customWidth="1"/>
    <col min="11" max="11" width="19.7109375" style="2" customWidth="1"/>
    <col min="12" max="252" width="11.42578125" style="2" customWidth="1"/>
    <col min="253" max="253" width="3.140625" style="2" customWidth="1"/>
    <col min="254" max="254" width="36" style="2" customWidth="1"/>
    <col min="255" max="255" width="21" style="2"/>
    <col min="256" max="256" width="63.7109375" style="2" customWidth="1"/>
    <col min="257" max="257" width="23.28515625" style="2" customWidth="1"/>
    <col min="258" max="260" width="18.7109375" style="2" customWidth="1"/>
    <col min="261" max="508" width="11.42578125" style="2" customWidth="1"/>
    <col min="509" max="509" width="3.140625" style="2" customWidth="1"/>
    <col min="510" max="510" width="36" style="2" customWidth="1"/>
    <col min="511" max="511" width="21" style="2"/>
    <col min="512" max="512" width="63.7109375" style="2" customWidth="1"/>
    <col min="513" max="513" width="23.28515625" style="2" customWidth="1"/>
    <col min="514" max="516" width="18.7109375" style="2" customWidth="1"/>
    <col min="517" max="764" width="11.42578125" style="2" customWidth="1"/>
    <col min="765" max="765" width="3.140625" style="2" customWidth="1"/>
    <col min="766" max="766" width="36" style="2" customWidth="1"/>
    <col min="767" max="767" width="21" style="2"/>
    <col min="768" max="768" width="63.7109375" style="2" customWidth="1"/>
    <col min="769" max="769" width="23.28515625" style="2" customWidth="1"/>
    <col min="770" max="772" width="18.7109375" style="2" customWidth="1"/>
    <col min="773" max="1020" width="11.42578125" style="2" customWidth="1"/>
    <col min="1021" max="1021" width="3.140625" style="2" customWidth="1"/>
    <col min="1022" max="1022" width="36" style="2" customWidth="1"/>
    <col min="1023" max="1023" width="21" style="2"/>
    <col min="1024" max="1024" width="63.7109375" style="2" customWidth="1"/>
    <col min="1025" max="1025" width="23.28515625" style="2" customWidth="1"/>
    <col min="1026" max="1028" width="18.7109375" style="2" customWidth="1"/>
    <col min="1029" max="1276" width="11.42578125" style="2" customWidth="1"/>
    <col min="1277" max="1277" width="3.140625" style="2" customWidth="1"/>
    <col min="1278" max="1278" width="36" style="2" customWidth="1"/>
    <col min="1279" max="1279" width="21" style="2"/>
    <col min="1280" max="1280" width="63.7109375" style="2" customWidth="1"/>
    <col min="1281" max="1281" width="23.28515625" style="2" customWidth="1"/>
    <col min="1282" max="1284" width="18.7109375" style="2" customWidth="1"/>
    <col min="1285" max="1532" width="11.42578125" style="2" customWidth="1"/>
    <col min="1533" max="1533" width="3.140625" style="2" customWidth="1"/>
    <col min="1534" max="1534" width="36" style="2" customWidth="1"/>
    <col min="1535" max="1535" width="21" style="2"/>
    <col min="1536" max="1536" width="63.7109375" style="2" customWidth="1"/>
    <col min="1537" max="1537" width="23.28515625" style="2" customWidth="1"/>
    <col min="1538" max="1540" width="18.7109375" style="2" customWidth="1"/>
    <col min="1541" max="1788" width="11.42578125" style="2" customWidth="1"/>
    <col min="1789" max="1789" width="3.140625" style="2" customWidth="1"/>
    <col min="1790" max="1790" width="36" style="2" customWidth="1"/>
    <col min="1791" max="1791" width="21" style="2"/>
    <col min="1792" max="1792" width="63.7109375" style="2" customWidth="1"/>
    <col min="1793" max="1793" width="23.28515625" style="2" customWidth="1"/>
    <col min="1794" max="1796" width="18.7109375" style="2" customWidth="1"/>
    <col min="1797" max="2044" width="11.42578125" style="2" customWidth="1"/>
    <col min="2045" max="2045" width="3.140625" style="2" customWidth="1"/>
    <col min="2046" max="2046" width="36" style="2" customWidth="1"/>
    <col min="2047" max="2047" width="21" style="2"/>
    <col min="2048" max="2048" width="63.7109375" style="2" customWidth="1"/>
    <col min="2049" max="2049" width="23.28515625" style="2" customWidth="1"/>
    <col min="2050" max="2052" width="18.7109375" style="2" customWidth="1"/>
    <col min="2053" max="2300" width="11.42578125" style="2" customWidth="1"/>
    <col min="2301" max="2301" width="3.140625" style="2" customWidth="1"/>
    <col min="2302" max="2302" width="36" style="2" customWidth="1"/>
    <col min="2303" max="2303" width="21" style="2"/>
    <col min="2304" max="2304" width="63.7109375" style="2" customWidth="1"/>
    <col min="2305" max="2305" width="23.28515625" style="2" customWidth="1"/>
    <col min="2306" max="2308" width="18.7109375" style="2" customWidth="1"/>
    <col min="2309" max="2556" width="11.42578125" style="2" customWidth="1"/>
    <col min="2557" max="2557" width="3.140625" style="2" customWidth="1"/>
    <col min="2558" max="2558" width="36" style="2" customWidth="1"/>
    <col min="2559" max="2559" width="21" style="2"/>
    <col min="2560" max="2560" width="63.7109375" style="2" customWidth="1"/>
    <col min="2561" max="2561" width="23.28515625" style="2" customWidth="1"/>
    <col min="2562" max="2564" width="18.7109375" style="2" customWidth="1"/>
    <col min="2565" max="2812" width="11.42578125" style="2" customWidth="1"/>
    <col min="2813" max="2813" width="3.140625" style="2" customWidth="1"/>
    <col min="2814" max="2814" width="36" style="2" customWidth="1"/>
    <col min="2815" max="2815" width="21" style="2"/>
    <col min="2816" max="2816" width="63.7109375" style="2" customWidth="1"/>
    <col min="2817" max="2817" width="23.28515625" style="2" customWidth="1"/>
    <col min="2818" max="2820" width="18.7109375" style="2" customWidth="1"/>
    <col min="2821" max="3068" width="11.42578125" style="2" customWidth="1"/>
    <col min="3069" max="3069" width="3.140625" style="2" customWidth="1"/>
    <col min="3070" max="3070" width="36" style="2" customWidth="1"/>
    <col min="3071" max="3071" width="21" style="2"/>
    <col min="3072" max="3072" width="63.7109375" style="2" customWidth="1"/>
    <col min="3073" max="3073" width="23.28515625" style="2" customWidth="1"/>
    <col min="3074" max="3076" width="18.7109375" style="2" customWidth="1"/>
    <col min="3077" max="3324" width="11.42578125" style="2" customWidth="1"/>
    <col min="3325" max="3325" width="3.140625" style="2" customWidth="1"/>
    <col min="3326" max="3326" width="36" style="2" customWidth="1"/>
    <col min="3327" max="3327" width="21" style="2"/>
    <col min="3328" max="3328" width="63.7109375" style="2" customWidth="1"/>
    <col min="3329" max="3329" width="23.28515625" style="2" customWidth="1"/>
    <col min="3330" max="3332" width="18.7109375" style="2" customWidth="1"/>
    <col min="3333" max="3580" width="11.42578125" style="2" customWidth="1"/>
    <col min="3581" max="3581" width="3.140625" style="2" customWidth="1"/>
    <col min="3582" max="3582" width="36" style="2" customWidth="1"/>
    <col min="3583" max="3583" width="21" style="2"/>
    <col min="3584" max="3584" width="63.7109375" style="2" customWidth="1"/>
    <col min="3585" max="3585" width="23.28515625" style="2" customWidth="1"/>
    <col min="3586" max="3588" width="18.7109375" style="2" customWidth="1"/>
    <col min="3589" max="3836" width="11.42578125" style="2" customWidth="1"/>
    <col min="3837" max="3837" width="3.140625" style="2" customWidth="1"/>
    <col min="3838" max="3838" width="36" style="2" customWidth="1"/>
    <col min="3839" max="3839" width="21" style="2"/>
    <col min="3840" max="3840" width="63.7109375" style="2" customWidth="1"/>
    <col min="3841" max="3841" width="23.28515625" style="2" customWidth="1"/>
    <col min="3842" max="3844" width="18.7109375" style="2" customWidth="1"/>
    <col min="3845" max="4092" width="11.42578125" style="2" customWidth="1"/>
    <col min="4093" max="4093" width="3.140625" style="2" customWidth="1"/>
    <col min="4094" max="4094" width="36" style="2" customWidth="1"/>
    <col min="4095" max="4095" width="21" style="2"/>
    <col min="4096" max="4096" width="63.7109375" style="2" customWidth="1"/>
    <col min="4097" max="4097" width="23.28515625" style="2" customWidth="1"/>
    <col min="4098" max="4100" width="18.7109375" style="2" customWidth="1"/>
    <col min="4101" max="4348" width="11.42578125" style="2" customWidth="1"/>
    <col min="4349" max="4349" width="3.140625" style="2" customWidth="1"/>
    <col min="4350" max="4350" width="36" style="2" customWidth="1"/>
    <col min="4351" max="4351" width="21" style="2"/>
    <col min="4352" max="4352" width="63.7109375" style="2" customWidth="1"/>
    <col min="4353" max="4353" width="23.28515625" style="2" customWidth="1"/>
    <col min="4354" max="4356" width="18.7109375" style="2" customWidth="1"/>
    <col min="4357" max="4604" width="11.42578125" style="2" customWidth="1"/>
    <col min="4605" max="4605" width="3.140625" style="2" customWidth="1"/>
    <col min="4606" max="4606" width="36" style="2" customWidth="1"/>
    <col min="4607" max="4607" width="21" style="2"/>
    <col min="4608" max="4608" width="63.7109375" style="2" customWidth="1"/>
    <col min="4609" max="4609" width="23.28515625" style="2" customWidth="1"/>
    <col min="4610" max="4612" width="18.7109375" style="2" customWidth="1"/>
    <col min="4613" max="4860" width="11.42578125" style="2" customWidth="1"/>
    <col min="4861" max="4861" width="3.140625" style="2" customWidth="1"/>
    <col min="4862" max="4862" width="36" style="2" customWidth="1"/>
    <col min="4863" max="4863" width="21" style="2"/>
    <col min="4864" max="4864" width="63.7109375" style="2" customWidth="1"/>
    <col min="4865" max="4865" width="23.28515625" style="2" customWidth="1"/>
    <col min="4866" max="4868" width="18.7109375" style="2" customWidth="1"/>
    <col min="4869" max="5116" width="11.42578125" style="2" customWidth="1"/>
    <col min="5117" max="5117" width="3.140625" style="2" customWidth="1"/>
    <col min="5118" max="5118" width="36" style="2" customWidth="1"/>
    <col min="5119" max="5119" width="21" style="2"/>
    <col min="5120" max="5120" width="63.7109375" style="2" customWidth="1"/>
    <col min="5121" max="5121" width="23.28515625" style="2" customWidth="1"/>
    <col min="5122" max="5124" width="18.7109375" style="2" customWidth="1"/>
    <col min="5125" max="5372" width="11.42578125" style="2" customWidth="1"/>
    <col min="5373" max="5373" width="3.140625" style="2" customWidth="1"/>
    <col min="5374" max="5374" width="36" style="2" customWidth="1"/>
    <col min="5375" max="5375" width="21" style="2"/>
    <col min="5376" max="5376" width="63.7109375" style="2" customWidth="1"/>
    <col min="5377" max="5377" width="23.28515625" style="2" customWidth="1"/>
    <col min="5378" max="5380" width="18.7109375" style="2" customWidth="1"/>
    <col min="5381" max="5628" width="11.42578125" style="2" customWidth="1"/>
    <col min="5629" max="5629" width="3.140625" style="2" customWidth="1"/>
    <col min="5630" max="5630" width="36" style="2" customWidth="1"/>
    <col min="5631" max="5631" width="21" style="2"/>
    <col min="5632" max="5632" width="63.7109375" style="2" customWidth="1"/>
    <col min="5633" max="5633" width="23.28515625" style="2" customWidth="1"/>
    <col min="5634" max="5636" width="18.7109375" style="2" customWidth="1"/>
    <col min="5637" max="5884" width="11.42578125" style="2" customWidth="1"/>
    <col min="5885" max="5885" width="3.140625" style="2" customWidth="1"/>
    <col min="5886" max="5886" width="36" style="2" customWidth="1"/>
    <col min="5887" max="5887" width="21" style="2"/>
    <col min="5888" max="5888" width="63.7109375" style="2" customWidth="1"/>
    <col min="5889" max="5889" width="23.28515625" style="2" customWidth="1"/>
    <col min="5890" max="5892" width="18.7109375" style="2" customWidth="1"/>
    <col min="5893" max="6140" width="11.42578125" style="2" customWidth="1"/>
    <col min="6141" max="6141" width="3.140625" style="2" customWidth="1"/>
    <col min="6142" max="6142" width="36" style="2" customWidth="1"/>
    <col min="6143" max="6143" width="21" style="2"/>
    <col min="6144" max="6144" width="63.7109375" style="2" customWidth="1"/>
    <col min="6145" max="6145" width="23.28515625" style="2" customWidth="1"/>
    <col min="6146" max="6148" width="18.7109375" style="2" customWidth="1"/>
    <col min="6149" max="6396" width="11.42578125" style="2" customWidth="1"/>
    <col min="6397" max="6397" width="3.140625" style="2" customWidth="1"/>
    <col min="6398" max="6398" width="36" style="2" customWidth="1"/>
    <col min="6399" max="6399" width="21" style="2"/>
    <col min="6400" max="6400" width="63.7109375" style="2" customWidth="1"/>
    <col min="6401" max="6401" width="23.28515625" style="2" customWidth="1"/>
    <col min="6402" max="6404" width="18.7109375" style="2" customWidth="1"/>
    <col min="6405" max="6652" width="11.42578125" style="2" customWidth="1"/>
    <col min="6653" max="6653" width="3.140625" style="2" customWidth="1"/>
    <col min="6654" max="6654" width="36" style="2" customWidth="1"/>
    <col min="6655" max="6655" width="21" style="2"/>
    <col min="6656" max="6656" width="63.7109375" style="2" customWidth="1"/>
    <col min="6657" max="6657" width="23.28515625" style="2" customWidth="1"/>
    <col min="6658" max="6660" width="18.7109375" style="2" customWidth="1"/>
    <col min="6661" max="6908" width="11.42578125" style="2" customWidth="1"/>
    <col min="6909" max="6909" width="3.140625" style="2" customWidth="1"/>
    <col min="6910" max="6910" width="36" style="2" customWidth="1"/>
    <col min="6911" max="6911" width="21" style="2"/>
    <col min="6912" max="6912" width="63.7109375" style="2" customWidth="1"/>
    <col min="6913" max="6913" width="23.28515625" style="2" customWidth="1"/>
    <col min="6914" max="6916" width="18.7109375" style="2" customWidth="1"/>
    <col min="6917" max="7164" width="11.42578125" style="2" customWidth="1"/>
    <col min="7165" max="7165" width="3.140625" style="2" customWidth="1"/>
    <col min="7166" max="7166" width="36" style="2" customWidth="1"/>
    <col min="7167" max="7167" width="21" style="2"/>
    <col min="7168" max="7168" width="63.7109375" style="2" customWidth="1"/>
    <col min="7169" max="7169" width="23.28515625" style="2" customWidth="1"/>
    <col min="7170" max="7172" width="18.7109375" style="2" customWidth="1"/>
    <col min="7173" max="7420" width="11.42578125" style="2" customWidth="1"/>
    <col min="7421" max="7421" width="3.140625" style="2" customWidth="1"/>
    <col min="7422" max="7422" width="36" style="2" customWidth="1"/>
    <col min="7423" max="7423" width="21" style="2"/>
    <col min="7424" max="7424" width="63.7109375" style="2" customWidth="1"/>
    <col min="7425" max="7425" width="23.28515625" style="2" customWidth="1"/>
    <col min="7426" max="7428" width="18.7109375" style="2" customWidth="1"/>
    <col min="7429" max="7676" width="11.42578125" style="2" customWidth="1"/>
    <col min="7677" max="7677" width="3.140625" style="2" customWidth="1"/>
    <col min="7678" max="7678" width="36" style="2" customWidth="1"/>
    <col min="7679" max="7679" width="21" style="2"/>
    <col min="7680" max="7680" width="63.7109375" style="2" customWidth="1"/>
    <col min="7681" max="7681" width="23.28515625" style="2" customWidth="1"/>
    <col min="7682" max="7684" width="18.7109375" style="2" customWidth="1"/>
    <col min="7685" max="7932" width="11.42578125" style="2" customWidth="1"/>
    <col min="7933" max="7933" width="3.140625" style="2" customWidth="1"/>
    <col min="7934" max="7934" width="36" style="2" customWidth="1"/>
    <col min="7935" max="7935" width="21" style="2"/>
    <col min="7936" max="7936" width="63.7109375" style="2" customWidth="1"/>
    <col min="7937" max="7937" width="23.28515625" style="2" customWidth="1"/>
    <col min="7938" max="7940" width="18.7109375" style="2" customWidth="1"/>
    <col min="7941" max="8188" width="11.42578125" style="2" customWidth="1"/>
    <col min="8189" max="8189" width="3.140625" style="2" customWidth="1"/>
    <col min="8190" max="8190" width="36" style="2" customWidth="1"/>
    <col min="8191" max="8191" width="21" style="2"/>
    <col min="8192" max="8192" width="63.7109375" style="2" customWidth="1"/>
    <col min="8193" max="8193" width="23.28515625" style="2" customWidth="1"/>
    <col min="8194" max="8196" width="18.7109375" style="2" customWidth="1"/>
    <col min="8197" max="8444" width="11.42578125" style="2" customWidth="1"/>
    <col min="8445" max="8445" width="3.140625" style="2" customWidth="1"/>
    <col min="8446" max="8446" width="36" style="2" customWidth="1"/>
    <col min="8447" max="8447" width="21" style="2"/>
    <col min="8448" max="8448" width="63.7109375" style="2" customWidth="1"/>
    <col min="8449" max="8449" width="23.28515625" style="2" customWidth="1"/>
    <col min="8450" max="8452" width="18.7109375" style="2" customWidth="1"/>
    <col min="8453" max="8700" width="11.42578125" style="2" customWidth="1"/>
    <col min="8701" max="8701" width="3.140625" style="2" customWidth="1"/>
    <col min="8702" max="8702" width="36" style="2" customWidth="1"/>
    <col min="8703" max="8703" width="21" style="2"/>
    <col min="8704" max="8704" width="63.7109375" style="2" customWidth="1"/>
    <col min="8705" max="8705" width="23.28515625" style="2" customWidth="1"/>
    <col min="8706" max="8708" width="18.7109375" style="2" customWidth="1"/>
    <col min="8709" max="8956" width="11.42578125" style="2" customWidth="1"/>
    <col min="8957" max="8957" width="3.140625" style="2" customWidth="1"/>
    <col min="8958" max="8958" width="36" style="2" customWidth="1"/>
    <col min="8959" max="8959" width="21" style="2"/>
    <col min="8960" max="8960" width="63.7109375" style="2" customWidth="1"/>
    <col min="8961" max="8961" width="23.28515625" style="2" customWidth="1"/>
    <col min="8962" max="8964" width="18.7109375" style="2" customWidth="1"/>
    <col min="8965" max="9212" width="11.42578125" style="2" customWidth="1"/>
    <col min="9213" max="9213" width="3.140625" style="2" customWidth="1"/>
    <col min="9214" max="9214" width="36" style="2" customWidth="1"/>
    <col min="9215" max="9215" width="21" style="2"/>
    <col min="9216" max="9216" width="63.7109375" style="2" customWidth="1"/>
    <col min="9217" max="9217" width="23.28515625" style="2" customWidth="1"/>
    <col min="9218" max="9220" width="18.7109375" style="2" customWidth="1"/>
    <col min="9221" max="9468" width="11.42578125" style="2" customWidth="1"/>
    <col min="9469" max="9469" width="3.140625" style="2" customWidth="1"/>
    <col min="9470" max="9470" width="36" style="2" customWidth="1"/>
    <col min="9471" max="9471" width="21" style="2"/>
    <col min="9472" max="9472" width="63.7109375" style="2" customWidth="1"/>
    <col min="9473" max="9473" width="23.28515625" style="2" customWidth="1"/>
    <col min="9474" max="9476" width="18.7109375" style="2" customWidth="1"/>
    <col min="9477" max="9724" width="11.42578125" style="2" customWidth="1"/>
    <col min="9725" max="9725" width="3.140625" style="2" customWidth="1"/>
    <col min="9726" max="9726" width="36" style="2" customWidth="1"/>
    <col min="9727" max="9727" width="21" style="2"/>
    <col min="9728" max="9728" width="63.7109375" style="2" customWidth="1"/>
    <col min="9729" max="9729" width="23.28515625" style="2" customWidth="1"/>
    <col min="9730" max="9732" width="18.7109375" style="2" customWidth="1"/>
    <col min="9733" max="9980" width="11.42578125" style="2" customWidth="1"/>
    <col min="9981" max="9981" width="3.140625" style="2" customWidth="1"/>
    <col min="9982" max="9982" width="36" style="2" customWidth="1"/>
    <col min="9983" max="9983" width="21" style="2"/>
    <col min="9984" max="9984" width="63.7109375" style="2" customWidth="1"/>
    <col min="9985" max="9985" width="23.28515625" style="2" customWidth="1"/>
    <col min="9986" max="9988" width="18.7109375" style="2" customWidth="1"/>
    <col min="9989" max="10236" width="11.42578125" style="2" customWidth="1"/>
    <col min="10237" max="10237" width="3.140625" style="2" customWidth="1"/>
    <col min="10238" max="10238" width="36" style="2" customWidth="1"/>
    <col min="10239" max="10239" width="21" style="2"/>
    <col min="10240" max="10240" width="63.7109375" style="2" customWidth="1"/>
    <col min="10241" max="10241" width="23.28515625" style="2" customWidth="1"/>
    <col min="10242" max="10244" width="18.7109375" style="2" customWidth="1"/>
    <col min="10245" max="10492" width="11.42578125" style="2" customWidth="1"/>
    <col min="10493" max="10493" width="3.140625" style="2" customWidth="1"/>
    <col min="10494" max="10494" width="36" style="2" customWidth="1"/>
    <col min="10495" max="10495" width="21" style="2"/>
    <col min="10496" max="10496" width="63.7109375" style="2" customWidth="1"/>
    <col min="10497" max="10497" width="23.28515625" style="2" customWidth="1"/>
    <col min="10498" max="10500" width="18.7109375" style="2" customWidth="1"/>
    <col min="10501" max="10748" width="11.42578125" style="2" customWidth="1"/>
    <col min="10749" max="10749" width="3.140625" style="2" customWidth="1"/>
    <col min="10750" max="10750" width="36" style="2" customWidth="1"/>
    <col min="10751" max="10751" width="21" style="2"/>
    <col min="10752" max="10752" width="63.7109375" style="2" customWidth="1"/>
    <col min="10753" max="10753" width="23.28515625" style="2" customWidth="1"/>
    <col min="10754" max="10756" width="18.7109375" style="2" customWidth="1"/>
    <col min="10757" max="11004" width="11.42578125" style="2" customWidth="1"/>
    <col min="11005" max="11005" width="3.140625" style="2" customWidth="1"/>
    <col min="11006" max="11006" width="36" style="2" customWidth="1"/>
    <col min="11007" max="11007" width="21" style="2"/>
    <col min="11008" max="11008" width="63.7109375" style="2" customWidth="1"/>
    <col min="11009" max="11009" width="23.28515625" style="2" customWidth="1"/>
    <col min="11010" max="11012" width="18.7109375" style="2" customWidth="1"/>
    <col min="11013" max="11260" width="11.42578125" style="2" customWidth="1"/>
    <col min="11261" max="11261" width="3.140625" style="2" customWidth="1"/>
    <col min="11262" max="11262" width="36" style="2" customWidth="1"/>
    <col min="11263" max="11263" width="21" style="2"/>
    <col min="11264" max="11264" width="63.7109375" style="2" customWidth="1"/>
    <col min="11265" max="11265" width="23.28515625" style="2" customWidth="1"/>
    <col min="11266" max="11268" width="18.7109375" style="2" customWidth="1"/>
    <col min="11269" max="11516" width="11.42578125" style="2" customWidth="1"/>
    <col min="11517" max="11517" width="3.140625" style="2" customWidth="1"/>
    <col min="11518" max="11518" width="36" style="2" customWidth="1"/>
    <col min="11519" max="11519" width="21" style="2"/>
    <col min="11520" max="11520" width="63.7109375" style="2" customWidth="1"/>
    <col min="11521" max="11521" width="23.28515625" style="2" customWidth="1"/>
    <col min="11522" max="11524" width="18.7109375" style="2" customWidth="1"/>
    <col min="11525" max="11772" width="11.42578125" style="2" customWidth="1"/>
    <col min="11773" max="11773" width="3.140625" style="2" customWidth="1"/>
    <col min="11774" max="11774" width="36" style="2" customWidth="1"/>
    <col min="11775" max="11775" width="21" style="2"/>
    <col min="11776" max="11776" width="63.7109375" style="2" customWidth="1"/>
    <col min="11777" max="11777" width="23.28515625" style="2" customWidth="1"/>
    <col min="11778" max="11780" width="18.7109375" style="2" customWidth="1"/>
    <col min="11781" max="12028" width="11.42578125" style="2" customWidth="1"/>
    <col min="12029" max="12029" width="3.140625" style="2" customWidth="1"/>
    <col min="12030" max="12030" width="36" style="2" customWidth="1"/>
    <col min="12031" max="12031" width="21" style="2"/>
    <col min="12032" max="12032" width="63.7109375" style="2" customWidth="1"/>
    <col min="12033" max="12033" width="23.28515625" style="2" customWidth="1"/>
    <col min="12034" max="12036" width="18.7109375" style="2" customWidth="1"/>
    <col min="12037" max="12284" width="11.42578125" style="2" customWidth="1"/>
    <col min="12285" max="12285" width="3.140625" style="2" customWidth="1"/>
    <col min="12286" max="12286" width="36" style="2" customWidth="1"/>
    <col min="12287" max="12287" width="21" style="2"/>
    <col min="12288" max="12288" width="63.7109375" style="2" customWidth="1"/>
    <col min="12289" max="12289" width="23.28515625" style="2" customWidth="1"/>
    <col min="12290" max="12292" width="18.7109375" style="2" customWidth="1"/>
    <col min="12293" max="12540" width="11.42578125" style="2" customWidth="1"/>
    <col min="12541" max="12541" width="3.140625" style="2" customWidth="1"/>
    <col min="12542" max="12542" width="36" style="2" customWidth="1"/>
    <col min="12543" max="12543" width="21" style="2"/>
    <col min="12544" max="12544" width="63.7109375" style="2" customWidth="1"/>
    <col min="12545" max="12545" width="23.28515625" style="2" customWidth="1"/>
    <col min="12546" max="12548" width="18.7109375" style="2" customWidth="1"/>
    <col min="12549" max="12796" width="11.42578125" style="2" customWidth="1"/>
    <col min="12797" max="12797" width="3.140625" style="2" customWidth="1"/>
    <col min="12798" max="12798" width="36" style="2" customWidth="1"/>
    <col min="12799" max="12799" width="21" style="2"/>
    <col min="12800" max="12800" width="63.7109375" style="2" customWidth="1"/>
    <col min="12801" max="12801" width="23.28515625" style="2" customWidth="1"/>
    <col min="12802" max="12804" width="18.7109375" style="2" customWidth="1"/>
    <col min="12805" max="13052" width="11.42578125" style="2" customWidth="1"/>
    <col min="13053" max="13053" width="3.140625" style="2" customWidth="1"/>
    <col min="13054" max="13054" width="36" style="2" customWidth="1"/>
    <col min="13055" max="13055" width="21" style="2"/>
    <col min="13056" max="13056" width="63.7109375" style="2" customWidth="1"/>
    <col min="13057" max="13057" width="23.28515625" style="2" customWidth="1"/>
    <col min="13058" max="13060" width="18.7109375" style="2" customWidth="1"/>
    <col min="13061" max="13308" width="11.42578125" style="2" customWidth="1"/>
    <col min="13309" max="13309" width="3.140625" style="2" customWidth="1"/>
    <col min="13310" max="13310" width="36" style="2" customWidth="1"/>
    <col min="13311" max="13311" width="21" style="2"/>
    <col min="13312" max="13312" width="63.7109375" style="2" customWidth="1"/>
    <col min="13313" max="13313" width="23.28515625" style="2" customWidth="1"/>
    <col min="13314" max="13316" width="18.7109375" style="2" customWidth="1"/>
    <col min="13317" max="13564" width="11.42578125" style="2" customWidth="1"/>
    <col min="13565" max="13565" width="3.140625" style="2" customWidth="1"/>
    <col min="13566" max="13566" width="36" style="2" customWidth="1"/>
    <col min="13567" max="13567" width="21" style="2"/>
    <col min="13568" max="13568" width="63.7109375" style="2" customWidth="1"/>
    <col min="13569" max="13569" width="23.28515625" style="2" customWidth="1"/>
    <col min="13570" max="13572" width="18.7109375" style="2" customWidth="1"/>
    <col min="13573" max="13820" width="11.42578125" style="2" customWidth="1"/>
    <col min="13821" max="13821" width="3.140625" style="2" customWidth="1"/>
    <col min="13822" max="13822" width="36" style="2" customWidth="1"/>
    <col min="13823" max="13823" width="21" style="2"/>
    <col min="13824" max="13824" width="63.7109375" style="2" customWidth="1"/>
    <col min="13825" max="13825" width="23.28515625" style="2" customWidth="1"/>
    <col min="13826" max="13828" width="18.7109375" style="2" customWidth="1"/>
    <col min="13829" max="14076" width="11.42578125" style="2" customWidth="1"/>
    <col min="14077" max="14077" width="3.140625" style="2" customWidth="1"/>
    <col min="14078" max="14078" width="36" style="2" customWidth="1"/>
    <col min="14079" max="14079" width="21" style="2"/>
    <col min="14080" max="14080" width="63.7109375" style="2" customWidth="1"/>
    <col min="14081" max="14081" width="23.28515625" style="2" customWidth="1"/>
    <col min="14082" max="14084" width="18.7109375" style="2" customWidth="1"/>
    <col min="14085" max="14332" width="11.42578125" style="2" customWidth="1"/>
    <col min="14333" max="14333" width="3.140625" style="2" customWidth="1"/>
    <col min="14334" max="14334" width="36" style="2" customWidth="1"/>
    <col min="14335" max="14335" width="21" style="2"/>
    <col min="14336" max="14336" width="63.7109375" style="2" customWidth="1"/>
    <col min="14337" max="14337" width="23.28515625" style="2" customWidth="1"/>
    <col min="14338" max="14340" width="18.7109375" style="2" customWidth="1"/>
    <col min="14341" max="14588" width="11.42578125" style="2" customWidth="1"/>
    <col min="14589" max="14589" width="3.140625" style="2" customWidth="1"/>
    <col min="14590" max="14590" width="36" style="2" customWidth="1"/>
    <col min="14591" max="14591" width="21" style="2"/>
    <col min="14592" max="14592" width="63.7109375" style="2" customWidth="1"/>
    <col min="14593" max="14593" width="23.28515625" style="2" customWidth="1"/>
    <col min="14594" max="14596" width="18.7109375" style="2" customWidth="1"/>
    <col min="14597" max="14844" width="11.42578125" style="2" customWidth="1"/>
    <col min="14845" max="14845" width="3.140625" style="2" customWidth="1"/>
    <col min="14846" max="14846" width="36" style="2" customWidth="1"/>
    <col min="14847" max="14847" width="21" style="2"/>
    <col min="14848" max="14848" width="63.7109375" style="2" customWidth="1"/>
    <col min="14849" max="14849" width="23.28515625" style="2" customWidth="1"/>
    <col min="14850" max="14852" width="18.7109375" style="2" customWidth="1"/>
    <col min="14853" max="15100" width="11.42578125" style="2" customWidth="1"/>
    <col min="15101" max="15101" width="3.140625" style="2" customWidth="1"/>
    <col min="15102" max="15102" width="36" style="2" customWidth="1"/>
    <col min="15103" max="15103" width="21" style="2"/>
    <col min="15104" max="15104" width="63.7109375" style="2" customWidth="1"/>
    <col min="15105" max="15105" width="23.28515625" style="2" customWidth="1"/>
    <col min="15106" max="15108" width="18.7109375" style="2" customWidth="1"/>
    <col min="15109" max="15356" width="11.42578125" style="2" customWidth="1"/>
    <col min="15357" max="15357" width="3.140625" style="2" customWidth="1"/>
    <col min="15358" max="15358" width="36" style="2" customWidth="1"/>
    <col min="15359" max="15359" width="21" style="2"/>
    <col min="15360" max="15360" width="63.7109375" style="2" customWidth="1"/>
    <col min="15361" max="15361" width="23.28515625" style="2" customWidth="1"/>
    <col min="15362" max="15364" width="18.7109375" style="2" customWidth="1"/>
    <col min="15365" max="15612" width="11.42578125" style="2" customWidth="1"/>
    <col min="15613" max="15613" width="3.140625" style="2" customWidth="1"/>
    <col min="15614" max="15614" width="36" style="2" customWidth="1"/>
    <col min="15615" max="15615" width="21" style="2"/>
    <col min="15616" max="15616" width="63.7109375" style="2" customWidth="1"/>
    <col min="15617" max="15617" width="23.28515625" style="2" customWidth="1"/>
    <col min="15618" max="15620" width="18.7109375" style="2" customWidth="1"/>
    <col min="15621" max="15868" width="11.42578125" style="2" customWidth="1"/>
    <col min="15869" max="15869" width="3.140625" style="2" customWidth="1"/>
    <col min="15870" max="15870" width="36" style="2" customWidth="1"/>
    <col min="15871" max="15871" width="21" style="2"/>
    <col min="15872" max="15872" width="63.7109375" style="2" customWidth="1"/>
    <col min="15873" max="15873" width="23.28515625" style="2" customWidth="1"/>
    <col min="15874" max="15876" width="18.7109375" style="2" customWidth="1"/>
    <col min="15877" max="16124" width="11.42578125" style="2" customWidth="1"/>
    <col min="16125" max="16125" width="3.140625" style="2" customWidth="1"/>
    <col min="16126" max="16126" width="36" style="2" customWidth="1"/>
    <col min="16127" max="16127" width="21" style="2"/>
    <col min="16128" max="16128" width="63.7109375" style="2" customWidth="1"/>
    <col min="16129" max="16129" width="23.28515625" style="2" customWidth="1"/>
    <col min="16130" max="16132" width="18.7109375" style="2" customWidth="1"/>
    <col min="16133" max="16380" width="11.42578125" style="2" customWidth="1"/>
    <col min="16381" max="16381" width="3.140625" style="2" customWidth="1"/>
    <col min="16382" max="16382" width="36" style="2" customWidth="1"/>
    <col min="16383" max="16384" width="21" style="2"/>
  </cols>
  <sheetData>
    <row r="1" spans="1:256" ht="15" customHeight="1" x14ac:dyDescent="0.25">
      <c r="A1" s="290" t="s">
        <v>6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6" ht="15" customHeight="1" x14ac:dyDescent="0.25">
      <c r="A2" s="326" t="s">
        <v>38</v>
      </c>
      <c r="B2" s="327"/>
      <c r="C2" s="327"/>
      <c r="D2" s="327"/>
      <c r="E2" s="327"/>
      <c r="F2" s="327"/>
      <c r="G2" s="327"/>
      <c r="H2" s="327"/>
      <c r="I2" s="327"/>
      <c r="J2" s="327"/>
      <c r="K2" s="3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6" ht="15.75" thickBot="1" x14ac:dyDescent="0.3">
      <c r="A3" s="328" t="s">
        <v>0</v>
      </c>
      <c r="B3" s="329"/>
      <c r="C3" s="329"/>
      <c r="D3" s="329"/>
      <c r="E3" s="329"/>
      <c r="F3" s="329"/>
      <c r="G3" s="329"/>
      <c r="H3" s="329"/>
      <c r="I3" s="329"/>
      <c r="J3" s="329"/>
      <c r="K3" s="33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5" spans="1:256" ht="15.75" thickBot="1" x14ac:dyDescent="0.3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6" ht="15.75" thickBot="1" x14ac:dyDescent="0.3">
      <c r="A6" s="3" t="s">
        <v>2</v>
      </c>
      <c r="B6" s="41" t="s">
        <v>39</v>
      </c>
      <c r="C6" s="42"/>
      <c r="D6" s="42"/>
      <c r="E6" s="42"/>
      <c r="F6" s="42"/>
      <c r="G6" s="42"/>
      <c r="H6" s="42"/>
      <c r="I6" s="42"/>
      <c r="J6" s="42"/>
      <c r="K6" s="4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6" ht="15.75" thickBot="1" x14ac:dyDescent="0.3">
      <c r="A7" s="4" t="s">
        <v>3</v>
      </c>
      <c r="B7" s="41" t="s">
        <v>4</v>
      </c>
      <c r="C7" s="42"/>
      <c r="D7" s="42"/>
      <c r="E7" s="42"/>
      <c r="F7" s="42"/>
      <c r="G7" s="42"/>
      <c r="H7" s="42"/>
      <c r="I7" s="42"/>
      <c r="J7" s="42"/>
      <c r="K7" s="4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6" ht="15.75" thickBot="1" x14ac:dyDescent="0.3">
      <c r="A8" s="3" t="s">
        <v>5</v>
      </c>
      <c r="B8" s="44" t="s">
        <v>126</v>
      </c>
      <c r="C8" s="45"/>
      <c r="D8" s="45"/>
      <c r="E8" s="42"/>
      <c r="F8" s="42"/>
      <c r="G8" s="42"/>
      <c r="H8" s="42"/>
      <c r="I8" s="42"/>
      <c r="J8" s="42"/>
      <c r="K8" s="4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6" ht="15.75" thickBot="1" x14ac:dyDescent="0.3"/>
    <row r="10" spans="1:256" ht="15.75" thickBot="1" x14ac:dyDescent="0.3">
      <c r="A10" s="46"/>
      <c r="B10" s="291" t="s">
        <v>40</v>
      </c>
      <c r="C10" s="320" t="s">
        <v>41</v>
      </c>
      <c r="D10" s="333"/>
      <c r="E10" s="333"/>
      <c r="F10" s="333"/>
      <c r="G10" s="333"/>
      <c r="H10" s="333"/>
      <c r="I10" s="321"/>
      <c r="J10" s="291" t="s">
        <v>42</v>
      </c>
      <c r="K10" s="291" t="s">
        <v>43</v>
      </c>
    </row>
    <row r="11" spans="1:256" ht="63.75" thickBot="1" x14ac:dyDescent="0.3">
      <c r="A11" s="47"/>
      <c r="B11" s="293"/>
      <c r="C11" s="48" t="s">
        <v>44</v>
      </c>
      <c r="D11" s="36" t="s">
        <v>45</v>
      </c>
      <c r="E11" s="36" t="s">
        <v>46</v>
      </c>
      <c r="F11" s="36" t="s">
        <v>47</v>
      </c>
      <c r="G11" s="36" t="s">
        <v>48</v>
      </c>
      <c r="H11" s="36" t="s">
        <v>49</v>
      </c>
      <c r="I11" s="36" t="s">
        <v>50</v>
      </c>
      <c r="J11" s="293"/>
      <c r="K11" s="29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5" customFormat="1" ht="34.5" thickBot="1" x14ac:dyDescent="0.3">
      <c r="A12" s="11" t="s">
        <v>51</v>
      </c>
      <c r="B12" s="21">
        <v>134028.63</v>
      </c>
      <c r="C12" s="21"/>
      <c r="D12" s="12"/>
      <c r="E12" s="13"/>
      <c r="F12" s="12"/>
      <c r="G12" s="12"/>
      <c r="H12" s="12"/>
      <c r="I12" s="12">
        <f>B12-195157.25</f>
        <v>-61128.619999999995</v>
      </c>
      <c r="J12" s="12"/>
      <c r="K12" s="12" t="s">
        <v>132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s="15" customFormat="1" ht="15.75" thickBot="1" x14ac:dyDescent="0.3">
      <c r="A13" s="11" t="s">
        <v>131</v>
      </c>
      <c r="B13" s="21">
        <f>2668530.11-481410.15</f>
        <v>2187119.96</v>
      </c>
      <c r="C13" s="12">
        <f>+(2678942.54-B15)-B13</f>
        <v>10412.430000000168</v>
      </c>
      <c r="D13" s="12">
        <f>+D14</f>
        <v>0</v>
      </c>
      <c r="E13" s="13"/>
      <c r="F13" s="12"/>
      <c r="G13" s="12"/>
      <c r="H13" s="12"/>
      <c r="I13" s="12"/>
      <c r="J13" s="12"/>
      <c r="K13" s="12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s="18" customFormat="1" ht="15.75" thickBot="1" x14ac:dyDescent="0.3">
      <c r="A14" s="11" t="s">
        <v>52</v>
      </c>
      <c r="B14" s="21"/>
      <c r="C14" s="21"/>
      <c r="D14" s="13"/>
      <c r="E14" s="13"/>
      <c r="F14" s="13"/>
      <c r="G14" s="13"/>
      <c r="H14" s="13"/>
      <c r="I14" s="13"/>
      <c r="J14" s="13"/>
      <c r="K14" s="1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s="15" customFormat="1" ht="15.75" thickBot="1" x14ac:dyDescent="0.3">
      <c r="A15" s="11" t="s">
        <v>53</v>
      </c>
      <c r="B15" s="54">
        <v>481410.15</v>
      </c>
      <c r="C15" s="21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s="23" customFormat="1" ht="15.75" thickBot="1" x14ac:dyDescent="0.3">
      <c r="A16" s="20" t="s">
        <v>54</v>
      </c>
      <c r="B16" s="54">
        <v>97637.04</v>
      </c>
      <c r="C16" s="79"/>
      <c r="D16" s="21"/>
      <c r="E16" s="21"/>
      <c r="F16" s="21"/>
      <c r="G16" s="21"/>
      <c r="H16" s="21"/>
      <c r="I16" s="21"/>
      <c r="J16" s="21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4" s="32" customFormat="1" x14ac:dyDescent="0.25">
      <c r="A17" s="50"/>
      <c r="B17" s="35"/>
      <c r="C17" s="35"/>
      <c r="D17" s="35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x14ac:dyDescent="0.25">
      <c r="A18" s="31"/>
      <c r="B18" s="31"/>
      <c r="C18" s="31"/>
      <c r="D18" s="49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x14ac:dyDescent="0.25">
      <c r="A19" s="31"/>
      <c r="B19" s="31"/>
      <c r="C19" s="31"/>
      <c r="D19" s="4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x14ac:dyDescent="0.25">
      <c r="A20" s="31"/>
      <c r="B20" s="31"/>
      <c r="C20" s="31"/>
      <c r="D20" s="49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</sheetData>
  <mergeCells count="7">
    <mergeCell ref="K10:K11"/>
    <mergeCell ref="A1:K1"/>
    <mergeCell ref="A2:K2"/>
    <mergeCell ref="A3:K3"/>
    <mergeCell ref="B10:B11"/>
    <mergeCell ref="C10:I10"/>
    <mergeCell ref="J10:J11"/>
  </mergeCells>
  <pageMargins left="0.7" right="0.7" top="0.75" bottom="0.75" header="0.3" footer="0.3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16"/>
  <sheetViews>
    <sheetView topLeftCell="A9" workbookViewId="0">
      <selection activeCell="A15" sqref="A15"/>
    </sheetView>
  </sheetViews>
  <sheetFormatPr baseColWidth="10" defaultColWidth="21" defaultRowHeight="15" x14ac:dyDescent="0.25"/>
  <cols>
    <col min="1" max="1" width="43.28515625" style="2" customWidth="1"/>
    <col min="2" max="2" width="11.7109375" style="2" customWidth="1"/>
    <col min="3" max="3" width="10.85546875" style="2" bestFit="1" customWidth="1"/>
    <col min="4" max="4" width="15.7109375" style="2" customWidth="1"/>
    <col min="5" max="5" width="17.140625" style="2" customWidth="1"/>
    <col min="6" max="6" width="16.140625" style="2" customWidth="1"/>
    <col min="7" max="9" width="11.42578125" style="2" customWidth="1"/>
    <col min="10" max="10" width="16.28515625" style="2" bestFit="1" customWidth="1"/>
    <col min="11" max="249" width="11.42578125" style="2" customWidth="1"/>
    <col min="250" max="250" width="3.140625" style="2" customWidth="1"/>
    <col min="251" max="251" width="36" style="2" customWidth="1"/>
    <col min="252" max="252" width="21" style="2"/>
    <col min="253" max="253" width="63.7109375" style="2" customWidth="1"/>
    <col min="254" max="254" width="23.28515625" style="2" customWidth="1"/>
    <col min="255" max="257" width="18.7109375" style="2" customWidth="1"/>
    <col min="258" max="505" width="11.42578125" style="2" customWidth="1"/>
    <col min="506" max="506" width="3.140625" style="2" customWidth="1"/>
    <col min="507" max="507" width="36" style="2" customWidth="1"/>
    <col min="508" max="508" width="21" style="2"/>
    <col min="509" max="509" width="63.7109375" style="2" customWidth="1"/>
    <col min="510" max="510" width="23.28515625" style="2" customWidth="1"/>
    <col min="511" max="513" width="18.7109375" style="2" customWidth="1"/>
    <col min="514" max="761" width="11.42578125" style="2" customWidth="1"/>
    <col min="762" max="762" width="3.140625" style="2" customWidth="1"/>
    <col min="763" max="763" width="36" style="2" customWidth="1"/>
    <col min="764" max="764" width="21" style="2"/>
    <col min="765" max="765" width="63.7109375" style="2" customWidth="1"/>
    <col min="766" max="766" width="23.28515625" style="2" customWidth="1"/>
    <col min="767" max="769" width="18.7109375" style="2" customWidth="1"/>
    <col min="770" max="1017" width="11.42578125" style="2" customWidth="1"/>
    <col min="1018" max="1018" width="3.140625" style="2" customWidth="1"/>
    <col min="1019" max="1019" width="36" style="2" customWidth="1"/>
    <col min="1020" max="1020" width="21" style="2"/>
    <col min="1021" max="1021" width="63.7109375" style="2" customWidth="1"/>
    <col min="1022" max="1022" width="23.28515625" style="2" customWidth="1"/>
    <col min="1023" max="1025" width="18.7109375" style="2" customWidth="1"/>
    <col min="1026" max="1273" width="11.42578125" style="2" customWidth="1"/>
    <col min="1274" max="1274" width="3.140625" style="2" customWidth="1"/>
    <col min="1275" max="1275" width="36" style="2" customWidth="1"/>
    <col min="1276" max="1276" width="21" style="2"/>
    <col min="1277" max="1277" width="63.7109375" style="2" customWidth="1"/>
    <col min="1278" max="1278" width="23.28515625" style="2" customWidth="1"/>
    <col min="1279" max="1281" width="18.7109375" style="2" customWidth="1"/>
    <col min="1282" max="1529" width="11.42578125" style="2" customWidth="1"/>
    <col min="1530" max="1530" width="3.140625" style="2" customWidth="1"/>
    <col min="1531" max="1531" width="36" style="2" customWidth="1"/>
    <col min="1532" max="1532" width="21" style="2"/>
    <col min="1533" max="1533" width="63.7109375" style="2" customWidth="1"/>
    <col min="1534" max="1534" width="23.28515625" style="2" customWidth="1"/>
    <col min="1535" max="1537" width="18.7109375" style="2" customWidth="1"/>
    <col min="1538" max="1785" width="11.42578125" style="2" customWidth="1"/>
    <col min="1786" max="1786" width="3.140625" style="2" customWidth="1"/>
    <col min="1787" max="1787" width="36" style="2" customWidth="1"/>
    <col min="1788" max="1788" width="21" style="2"/>
    <col min="1789" max="1789" width="63.7109375" style="2" customWidth="1"/>
    <col min="1790" max="1790" width="23.28515625" style="2" customWidth="1"/>
    <col min="1791" max="1793" width="18.7109375" style="2" customWidth="1"/>
    <col min="1794" max="2041" width="11.42578125" style="2" customWidth="1"/>
    <col min="2042" max="2042" width="3.140625" style="2" customWidth="1"/>
    <col min="2043" max="2043" width="36" style="2" customWidth="1"/>
    <col min="2044" max="2044" width="21" style="2"/>
    <col min="2045" max="2045" width="63.7109375" style="2" customWidth="1"/>
    <col min="2046" max="2046" width="23.28515625" style="2" customWidth="1"/>
    <col min="2047" max="2049" width="18.7109375" style="2" customWidth="1"/>
    <col min="2050" max="2297" width="11.42578125" style="2" customWidth="1"/>
    <col min="2298" max="2298" width="3.140625" style="2" customWidth="1"/>
    <col min="2299" max="2299" width="36" style="2" customWidth="1"/>
    <col min="2300" max="2300" width="21" style="2"/>
    <col min="2301" max="2301" width="63.7109375" style="2" customWidth="1"/>
    <col min="2302" max="2302" width="23.28515625" style="2" customWidth="1"/>
    <col min="2303" max="2305" width="18.7109375" style="2" customWidth="1"/>
    <col min="2306" max="2553" width="11.42578125" style="2" customWidth="1"/>
    <col min="2554" max="2554" width="3.140625" style="2" customWidth="1"/>
    <col min="2555" max="2555" width="36" style="2" customWidth="1"/>
    <col min="2556" max="2556" width="21" style="2"/>
    <col min="2557" max="2557" width="63.7109375" style="2" customWidth="1"/>
    <col min="2558" max="2558" width="23.28515625" style="2" customWidth="1"/>
    <col min="2559" max="2561" width="18.7109375" style="2" customWidth="1"/>
    <col min="2562" max="2809" width="11.42578125" style="2" customWidth="1"/>
    <col min="2810" max="2810" width="3.140625" style="2" customWidth="1"/>
    <col min="2811" max="2811" width="36" style="2" customWidth="1"/>
    <col min="2812" max="2812" width="21" style="2"/>
    <col min="2813" max="2813" width="63.7109375" style="2" customWidth="1"/>
    <col min="2814" max="2814" width="23.28515625" style="2" customWidth="1"/>
    <col min="2815" max="2817" width="18.7109375" style="2" customWidth="1"/>
    <col min="2818" max="3065" width="11.42578125" style="2" customWidth="1"/>
    <col min="3066" max="3066" width="3.140625" style="2" customWidth="1"/>
    <col min="3067" max="3067" width="36" style="2" customWidth="1"/>
    <col min="3068" max="3068" width="21" style="2"/>
    <col min="3069" max="3069" width="63.7109375" style="2" customWidth="1"/>
    <col min="3070" max="3070" width="23.28515625" style="2" customWidth="1"/>
    <col min="3071" max="3073" width="18.7109375" style="2" customWidth="1"/>
    <col min="3074" max="3321" width="11.42578125" style="2" customWidth="1"/>
    <col min="3322" max="3322" width="3.140625" style="2" customWidth="1"/>
    <col min="3323" max="3323" width="36" style="2" customWidth="1"/>
    <col min="3324" max="3324" width="21" style="2"/>
    <col min="3325" max="3325" width="63.7109375" style="2" customWidth="1"/>
    <col min="3326" max="3326" width="23.28515625" style="2" customWidth="1"/>
    <col min="3327" max="3329" width="18.7109375" style="2" customWidth="1"/>
    <col min="3330" max="3577" width="11.42578125" style="2" customWidth="1"/>
    <col min="3578" max="3578" width="3.140625" style="2" customWidth="1"/>
    <col min="3579" max="3579" width="36" style="2" customWidth="1"/>
    <col min="3580" max="3580" width="21" style="2"/>
    <col min="3581" max="3581" width="63.7109375" style="2" customWidth="1"/>
    <col min="3582" max="3582" width="23.28515625" style="2" customWidth="1"/>
    <col min="3583" max="3585" width="18.7109375" style="2" customWidth="1"/>
    <col min="3586" max="3833" width="11.42578125" style="2" customWidth="1"/>
    <col min="3834" max="3834" width="3.140625" style="2" customWidth="1"/>
    <col min="3835" max="3835" width="36" style="2" customWidth="1"/>
    <col min="3836" max="3836" width="21" style="2"/>
    <col min="3837" max="3837" width="63.7109375" style="2" customWidth="1"/>
    <col min="3838" max="3838" width="23.28515625" style="2" customWidth="1"/>
    <col min="3839" max="3841" width="18.7109375" style="2" customWidth="1"/>
    <col min="3842" max="4089" width="11.42578125" style="2" customWidth="1"/>
    <col min="4090" max="4090" width="3.140625" style="2" customWidth="1"/>
    <col min="4091" max="4091" width="36" style="2" customWidth="1"/>
    <col min="4092" max="4092" width="21" style="2"/>
    <col min="4093" max="4093" width="63.7109375" style="2" customWidth="1"/>
    <col min="4094" max="4094" width="23.28515625" style="2" customWidth="1"/>
    <col min="4095" max="4097" width="18.7109375" style="2" customWidth="1"/>
    <col min="4098" max="4345" width="11.42578125" style="2" customWidth="1"/>
    <col min="4346" max="4346" width="3.140625" style="2" customWidth="1"/>
    <col min="4347" max="4347" width="36" style="2" customWidth="1"/>
    <col min="4348" max="4348" width="21" style="2"/>
    <col min="4349" max="4349" width="63.7109375" style="2" customWidth="1"/>
    <col min="4350" max="4350" width="23.28515625" style="2" customWidth="1"/>
    <col min="4351" max="4353" width="18.7109375" style="2" customWidth="1"/>
    <col min="4354" max="4601" width="11.42578125" style="2" customWidth="1"/>
    <col min="4602" max="4602" width="3.140625" style="2" customWidth="1"/>
    <col min="4603" max="4603" width="36" style="2" customWidth="1"/>
    <col min="4604" max="4604" width="21" style="2"/>
    <col min="4605" max="4605" width="63.7109375" style="2" customWidth="1"/>
    <col min="4606" max="4606" width="23.28515625" style="2" customWidth="1"/>
    <col min="4607" max="4609" width="18.7109375" style="2" customWidth="1"/>
    <col min="4610" max="4857" width="11.42578125" style="2" customWidth="1"/>
    <col min="4858" max="4858" width="3.140625" style="2" customWidth="1"/>
    <col min="4859" max="4859" width="36" style="2" customWidth="1"/>
    <col min="4860" max="4860" width="21" style="2"/>
    <col min="4861" max="4861" width="63.7109375" style="2" customWidth="1"/>
    <col min="4862" max="4862" width="23.28515625" style="2" customWidth="1"/>
    <col min="4863" max="4865" width="18.7109375" style="2" customWidth="1"/>
    <col min="4866" max="5113" width="11.42578125" style="2" customWidth="1"/>
    <col min="5114" max="5114" width="3.140625" style="2" customWidth="1"/>
    <col min="5115" max="5115" width="36" style="2" customWidth="1"/>
    <col min="5116" max="5116" width="21" style="2"/>
    <col min="5117" max="5117" width="63.7109375" style="2" customWidth="1"/>
    <col min="5118" max="5118" width="23.28515625" style="2" customWidth="1"/>
    <col min="5119" max="5121" width="18.7109375" style="2" customWidth="1"/>
    <col min="5122" max="5369" width="11.42578125" style="2" customWidth="1"/>
    <col min="5370" max="5370" width="3.140625" style="2" customWidth="1"/>
    <col min="5371" max="5371" width="36" style="2" customWidth="1"/>
    <col min="5372" max="5372" width="21" style="2"/>
    <col min="5373" max="5373" width="63.7109375" style="2" customWidth="1"/>
    <col min="5374" max="5374" width="23.28515625" style="2" customWidth="1"/>
    <col min="5375" max="5377" width="18.7109375" style="2" customWidth="1"/>
    <col min="5378" max="5625" width="11.42578125" style="2" customWidth="1"/>
    <col min="5626" max="5626" width="3.140625" style="2" customWidth="1"/>
    <col min="5627" max="5627" width="36" style="2" customWidth="1"/>
    <col min="5628" max="5628" width="21" style="2"/>
    <col min="5629" max="5629" width="63.7109375" style="2" customWidth="1"/>
    <col min="5630" max="5630" width="23.28515625" style="2" customWidth="1"/>
    <col min="5631" max="5633" width="18.7109375" style="2" customWidth="1"/>
    <col min="5634" max="5881" width="11.42578125" style="2" customWidth="1"/>
    <col min="5882" max="5882" width="3.140625" style="2" customWidth="1"/>
    <col min="5883" max="5883" width="36" style="2" customWidth="1"/>
    <col min="5884" max="5884" width="21" style="2"/>
    <col min="5885" max="5885" width="63.7109375" style="2" customWidth="1"/>
    <col min="5886" max="5886" width="23.28515625" style="2" customWidth="1"/>
    <col min="5887" max="5889" width="18.7109375" style="2" customWidth="1"/>
    <col min="5890" max="6137" width="11.42578125" style="2" customWidth="1"/>
    <col min="6138" max="6138" width="3.140625" style="2" customWidth="1"/>
    <col min="6139" max="6139" width="36" style="2" customWidth="1"/>
    <col min="6140" max="6140" width="21" style="2"/>
    <col min="6141" max="6141" width="63.7109375" style="2" customWidth="1"/>
    <col min="6142" max="6142" width="23.28515625" style="2" customWidth="1"/>
    <col min="6143" max="6145" width="18.7109375" style="2" customWidth="1"/>
    <col min="6146" max="6393" width="11.42578125" style="2" customWidth="1"/>
    <col min="6394" max="6394" width="3.140625" style="2" customWidth="1"/>
    <col min="6395" max="6395" width="36" style="2" customWidth="1"/>
    <col min="6396" max="6396" width="21" style="2"/>
    <col min="6397" max="6397" width="63.7109375" style="2" customWidth="1"/>
    <col min="6398" max="6398" width="23.28515625" style="2" customWidth="1"/>
    <col min="6399" max="6401" width="18.7109375" style="2" customWidth="1"/>
    <col min="6402" max="6649" width="11.42578125" style="2" customWidth="1"/>
    <col min="6650" max="6650" width="3.140625" style="2" customWidth="1"/>
    <col min="6651" max="6651" width="36" style="2" customWidth="1"/>
    <col min="6652" max="6652" width="21" style="2"/>
    <col min="6653" max="6653" width="63.7109375" style="2" customWidth="1"/>
    <col min="6654" max="6654" width="23.28515625" style="2" customWidth="1"/>
    <col min="6655" max="6657" width="18.7109375" style="2" customWidth="1"/>
    <col min="6658" max="6905" width="11.42578125" style="2" customWidth="1"/>
    <col min="6906" max="6906" width="3.140625" style="2" customWidth="1"/>
    <col min="6907" max="6907" width="36" style="2" customWidth="1"/>
    <col min="6908" max="6908" width="21" style="2"/>
    <col min="6909" max="6909" width="63.7109375" style="2" customWidth="1"/>
    <col min="6910" max="6910" width="23.28515625" style="2" customWidth="1"/>
    <col min="6911" max="6913" width="18.7109375" style="2" customWidth="1"/>
    <col min="6914" max="7161" width="11.42578125" style="2" customWidth="1"/>
    <col min="7162" max="7162" width="3.140625" style="2" customWidth="1"/>
    <col min="7163" max="7163" width="36" style="2" customWidth="1"/>
    <col min="7164" max="7164" width="21" style="2"/>
    <col min="7165" max="7165" width="63.7109375" style="2" customWidth="1"/>
    <col min="7166" max="7166" width="23.28515625" style="2" customWidth="1"/>
    <col min="7167" max="7169" width="18.7109375" style="2" customWidth="1"/>
    <col min="7170" max="7417" width="11.42578125" style="2" customWidth="1"/>
    <col min="7418" max="7418" width="3.140625" style="2" customWidth="1"/>
    <col min="7419" max="7419" width="36" style="2" customWidth="1"/>
    <col min="7420" max="7420" width="21" style="2"/>
    <col min="7421" max="7421" width="63.7109375" style="2" customWidth="1"/>
    <col min="7422" max="7422" width="23.28515625" style="2" customWidth="1"/>
    <col min="7423" max="7425" width="18.7109375" style="2" customWidth="1"/>
    <col min="7426" max="7673" width="11.42578125" style="2" customWidth="1"/>
    <col min="7674" max="7674" width="3.140625" style="2" customWidth="1"/>
    <col min="7675" max="7675" width="36" style="2" customWidth="1"/>
    <col min="7676" max="7676" width="21" style="2"/>
    <col min="7677" max="7677" width="63.7109375" style="2" customWidth="1"/>
    <col min="7678" max="7678" width="23.28515625" style="2" customWidth="1"/>
    <col min="7679" max="7681" width="18.7109375" style="2" customWidth="1"/>
    <col min="7682" max="7929" width="11.42578125" style="2" customWidth="1"/>
    <col min="7930" max="7930" width="3.140625" style="2" customWidth="1"/>
    <col min="7931" max="7931" width="36" style="2" customWidth="1"/>
    <col min="7932" max="7932" width="21" style="2"/>
    <col min="7933" max="7933" width="63.7109375" style="2" customWidth="1"/>
    <col min="7934" max="7934" width="23.28515625" style="2" customWidth="1"/>
    <col min="7935" max="7937" width="18.7109375" style="2" customWidth="1"/>
    <col min="7938" max="8185" width="11.42578125" style="2" customWidth="1"/>
    <col min="8186" max="8186" width="3.140625" style="2" customWidth="1"/>
    <col min="8187" max="8187" width="36" style="2" customWidth="1"/>
    <col min="8188" max="8188" width="21" style="2"/>
    <col min="8189" max="8189" width="63.7109375" style="2" customWidth="1"/>
    <col min="8190" max="8190" width="23.28515625" style="2" customWidth="1"/>
    <col min="8191" max="8193" width="18.7109375" style="2" customWidth="1"/>
    <col min="8194" max="8441" width="11.42578125" style="2" customWidth="1"/>
    <col min="8442" max="8442" width="3.140625" style="2" customWidth="1"/>
    <col min="8443" max="8443" width="36" style="2" customWidth="1"/>
    <col min="8444" max="8444" width="21" style="2"/>
    <col min="8445" max="8445" width="63.7109375" style="2" customWidth="1"/>
    <col min="8446" max="8446" width="23.28515625" style="2" customWidth="1"/>
    <col min="8447" max="8449" width="18.7109375" style="2" customWidth="1"/>
    <col min="8450" max="8697" width="11.42578125" style="2" customWidth="1"/>
    <col min="8698" max="8698" width="3.140625" style="2" customWidth="1"/>
    <col min="8699" max="8699" width="36" style="2" customWidth="1"/>
    <col min="8700" max="8700" width="21" style="2"/>
    <col min="8701" max="8701" width="63.7109375" style="2" customWidth="1"/>
    <col min="8702" max="8702" width="23.28515625" style="2" customWidth="1"/>
    <col min="8703" max="8705" width="18.7109375" style="2" customWidth="1"/>
    <col min="8706" max="8953" width="11.42578125" style="2" customWidth="1"/>
    <col min="8954" max="8954" width="3.140625" style="2" customWidth="1"/>
    <col min="8955" max="8955" width="36" style="2" customWidth="1"/>
    <col min="8956" max="8956" width="21" style="2"/>
    <col min="8957" max="8957" width="63.7109375" style="2" customWidth="1"/>
    <col min="8958" max="8958" width="23.28515625" style="2" customWidth="1"/>
    <col min="8959" max="8961" width="18.7109375" style="2" customWidth="1"/>
    <col min="8962" max="9209" width="11.42578125" style="2" customWidth="1"/>
    <col min="9210" max="9210" width="3.140625" style="2" customWidth="1"/>
    <col min="9211" max="9211" width="36" style="2" customWidth="1"/>
    <col min="9212" max="9212" width="21" style="2"/>
    <col min="9213" max="9213" width="63.7109375" style="2" customWidth="1"/>
    <col min="9214" max="9214" width="23.28515625" style="2" customWidth="1"/>
    <col min="9215" max="9217" width="18.7109375" style="2" customWidth="1"/>
    <col min="9218" max="9465" width="11.42578125" style="2" customWidth="1"/>
    <col min="9466" max="9466" width="3.140625" style="2" customWidth="1"/>
    <col min="9467" max="9467" width="36" style="2" customWidth="1"/>
    <col min="9468" max="9468" width="21" style="2"/>
    <col min="9469" max="9469" width="63.7109375" style="2" customWidth="1"/>
    <col min="9470" max="9470" width="23.28515625" style="2" customWidth="1"/>
    <col min="9471" max="9473" width="18.7109375" style="2" customWidth="1"/>
    <col min="9474" max="9721" width="11.42578125" style="2" customWidth="1"/>
    <col min="9722" max="9722" width="3.140625" style="2" customWidth="1"/>
    <col min="9723" max="9723" width="36" style="2" customWidth="1"/>
    <col min="9724" max="9724" width="21" style="2"/>
    <col min="9725" max="9725" width="63.7109375" style="2" customWidth="1"/>
    <col min="9726" max="9726" width="23.28515625" style="2" customWidth="1"/>
    <col min="9727" max="9729" width="18.7109375" style="2" customWidth="1"/>
    <col min="9730" max="9977" width="11.42578125" style="2" customWidth="1"/>
    <col min="9978" max="9978" width="3.140625" style="2" customWidth="1"/>
    <col min="9979" max="9979" width="36" style="2" customWidth="1"/>
    <col min="9980" max="9980" width="21" style="2"/>
    <col min="9981" max="9981" width="63.7109375" style="2" customWidth="1"/>
    <col min="9982" max="9982" width="23.28515625" style="2" customWidth="1"/>
    <col min="9983" max="9985" width="18.7109375" style="2" customWidth="1"/>
    <col min="9986" max="10233" width="11.42578125" style="2" customWidth="1"/>
    <col min="10234" max="10234" width="3.140625" style="2" customWidth="1"/>
    <col min="10235" max="10235" width="36" style="2" customWidth="1"/>
    <col min="10236" max="10236" width="21" style="2"/>
    <col min="10237" max="10237" width="63.7109375" style="2" customWidth="1"/>
    <col min="10238" max="10238" width="23.28515625" style="2" customWidth="1"/>
    <col min="10239" max="10241" width="18.7109375" style="2" customWidth="1"/>
    <col min="10242" max="10489" width="11.42578125" style="2" customWidth="1"/>
    <col min="10490" max="10490" width="3.140625" style="2" customWidth="1"/>
    <col min="10491" max="10491" width="36" style="2" customWidth="1"/>
    <col min="10492" max="10492" width="21" style="2"/>
    <col min="10493" max="10493" width="63.7109375" style="2" customWidth="1"/>
    <col min="10494" max="10494" width="23.28515625" style="2" customWidth="1"/>
    <col min="10495" max="10497" width="18.7109375" style="2" customWidth="1"/>
    <col min="10498" max="10745" width="11.42578125" style="2" customWidth="1"/>
    <col min="10746" max="10746" width="3.140625" style="2" customWidth="1"/>
    <col min="10747" max="10747" width="36" style="2" customWidth="1"/>
    <col min="10748" max="10748" width="21" style="2"/>
    <col min="10749" max="10749" width="63.7109375" style="2" customWidth="1"/>
    <col min="10750" max="10750" width="23.28515625" style="2" customWidth="1"/>
    <col min="10751" max="10753" width="18.7109375" style="2" customWidth="1"/>
    <col min="10754" max="11001" width="11.42578125" style="2" customWidth="1"/>
    <col min="11002" max="11002" width="3.140625" style="2" customWidth="1"/>
    <col min="11003" max="11003" width="36" style="2" customWidth="1"/>
    <col min="11004" max="11004" width="21" style="2"/>
    <col min="11005" max="11005" width="63.7109375" style="2" customWidth="1"/>
    <col min="11006" max="11006" width="23.28515625" style="2" customWidth="1"/>
    <col min="11007" max="11009" width="18.7109375" style="2" customWidth="1"/>
    <col min="11010" max="11257" width="11.42578125" style="2" customWidth="1"/>
    <col min="11258" max="11258" width="3.140625" style="2" customWidth="1"/>
    <col min="11259" max="11259" width="36" style="2" customWidth="1"/>
    <col min="11260" max="11260" width="21" style="2"/>
    <col min="11261" max="11261" width="63.7109375" style="2" customWidth="1"/>
    <col min="11262" max="11262" width="23.28515625" style="2" customWidth="1"/>
    <col min="11263" max="11265" width="18.7109375" style="2" customWidth="1"/>
    <col min="11266" max="11513" width="11.42578125" style="2" customWidth="1"/>
    <col min="11514" max="11514" width="3.140625" style="2" customWidth="1"/>
    <col min="11515" max="11515" width="36" style="2" customWidth="1"/>
    <col min="11516" max="11516" width="21" style="2"/>
    <col min="11517" max="11517" width="63.7109375" style="2" customWidth="1"/>
    <col min="11518" max="11518" width="23.28515625" style="2" customWidth="1"/>
    <col min="11519" max="11521" width="18.7109375" style="2" customWidth="1"/>
    <col min="11522" max="11769" width="11.42578125" style="2" customWidth="1"/>
    <col min="11770" max="11770" width="3.140625" style="2" customWidth="1"/>
    <col min="11771" max="11771" width="36" style="2" customWidth="1"/>
    <col min="11772" max="11772" width="21" style="2"/>
    <col min="11773" max="11773" width="63.7109375" style="2" customWidth="1"/>
    <col min="11774" max="11774" width="23.28515625" style="2" customWidth="1"/>
    <col min="11775" max="11777" width="18.7109375" style="2" customWidth="1"/>
    <col min="11778" max="12025" width="11.42578125" style="2" customWidth="1"/>
    <col min="12026" max="12026" width="3.140625" style="2" customWidth="1"/>
    <col min="12027" max="12027" width="36" style="2" customWidth="1"/>
    <col min="12028" max="12028" width="21" style="2"/>
    <col min="12029" max="12029" width="63.7109375" style="2" customWidth="1"/>
    <col min="12030" max="12030" width="23.28515625" style="2" customWidth="1"/>
    <col min="12031" max="12033" width="18.7109375" style="2" customWidth="1"/>
    <col min="12034" max="12281" width="11.42578125" style="2" customWidth="1"/>
    <col min="12282" max="12282" width="3.140625" style="2" customWidth="1"/>
    <col min="12283" max="12283" width="36" style="2" customWidth="1"/>
    <col min="12284" max="12284" width="21" style="2"/>
    <col min="12285" max="12285" width="63.7109375" style="2" customWidth="1"/>
    <col min="12286" max="12286" width="23.28515625" style="2" customWidth="1"/>
    <col min="12287" max="12289" width="18.7109375" style="2" customWidth="1"/>
    <col min="12290" max="12537" width="11.42578125" style="2" customWidth="1"/>
    <col min="12538" max="12538" width="3.140625" style="2" customWidth="1"/>
    <col min="12539" max="12539" width="36" style="2" customWidth="1"/>
    <col min="12540" max="12540" width="21" style="2"/>
    <col min="12541" max="12541" width="63.7109375" style="2" customWidth="1"/>
    <col min="12542" max="12542" width="23.28515625" style="2" customWidth="1"/>
    <col min="12543" max="12545" width="18.7109375" style="2" customWidth="1"/>
    <col min="12546" max="12793" width="11.42578125" style="2" customWidth="1"/>
    <col min="12794" max="12794" width="3.140625" style="2" customWidth="1"/>
    <col min="12795" max="12795" width="36" style="2" customWidth="1"/>
    <col min="12796" max="12796" width="21" style="2"/>
    <col min="12797" max="12797" width="63.7109375" style="2" customWidth="1"/>
    <col min="12798" max="12798" width="23.28515625" style="2" customWidth="1"/>
    <col min="12799" max="12801" width="18.7109375" style="2" customWidth="1"/>
    <col min="12802" max="13049" width="11.42578125" style="2" customWidth="1"/>
    <col min="13050" max="13050" width="3.140625" style="2" customWidth="1"/>
    <col min="13051" max="13051" width="36" style="2" customWidth="1"/>
    <col min="13052" max="13052" width="21" style="2"/>
    <col min="13053" max="13053" width="63.7109375" style="2" customWidth="1"/>
    <col min="13054" max="13054" width="23.28515625" style="2" customWidth="1"/>
    <col min="13055" max="13057" width="18.7109375" style="2" customWidth="1"/>
    <col min="13058" max="13305" width="11.42578125" style="2" customWidth="1"/>
    <col min="13306" max="13306" width="3.140625" style="2" customWidth="1"/>
    <col min="13307" max="13307" width="36" style="2" customWidth="1"/>
    <col min="13308" max="13308" width="21" style="2"/>
    <col min="13309" max="13309" width="63.7109375" style="2" customWidth="1"/>
    <col min="13310" max="13310" width="23.28515625" style="2" customWidth="1"/>
    <col min="13311" max="13313" width="18.7109375" style="2" customWidth="1"/>
    <col min="13314" max="13561" width="11.42578125" style="2" customWidth="1"/>
    <col min="13562" max="13562" width="3.140625" style="2" customWidth="1"/>
    <col min="13563" max="13563" width="36" style="2" customWidth="1"/>
    <col min="13564" max="13564" width="21" style="2"/>
    <col min="13565" max="13565" width="63.7109375" style="2" customWidth="1"/>
    <col min="13566" max="13566" width="23.28515625" style="2" customWidth="1"/>
    <col min="13567" max="13569" width="18.7109375" style="2" customWidth="1"/>
    <col min="13570" max="13817" width="11.42578125" style="2" customWidth="1"/>
    <col min="13818" max="13818" width="3.140625" style="2" customWidth="1"/>
    <col min="13819" max="13819" width="36" style="2" customWidth="1"/>
    <col min="13820" max="13820" width="21" style="2"/>
    <col min="13821" max="13821" width="63.7109375" style="2" customWidth="1"/>
    <col min="13822" max="13822" width="23.28515625" style="2" customWidth="1"/>
    <col min="13823" max="13825" width="18.7109375" style="2" customWidth="1"/>
    <col min="13826" max="14073" width="11.42578125" style="2" customWidth="1"/>
    <col min="14074" max="14074" width="3.140625" style="2" customWidth="1"/>
    <col min="14075" max="14075" width="36" style="2" customWidth="1"/>
    <col min="14076" max="14076" width="21" style="2"/>
    <col min="14077" max="14077" width="63.7109375" style="2" customWidth="1"/>
    <col min="14078" max="14078" width="23.28515625" style="2" customWidth="1"/>
    <col min="14079" max="14081" width="18.7109375" style="2" customWidth="1"/>
    <col min="14082" max="14329" width="11.42578125" style="2" customWidth="1"/>
    <col min="14330" max="14330" width="3.140625" style="2" customWidth="1"/>
    <col min="14331" max="14331" width="36" style="2" customWidth="1"/>
    <col min="14332" max="14332" width="21" style="2"/>
    <col min="14333" max="14333" width="63.7109375" style="2" customWidth="1"/>
    <col min="14334" max="14334" width="23.28515625" style="2" customWidth="1"/>
    <col min="14335" max="14337" width="18.7109375" style="2" customWidth="1"/>
    <col min="14338" max="14585" width="11.42578125" style="2" customWidth="1"/>
    <col min="14586" max="14586" width="3.140625" style="2" customWidth="1"/>
    <col min="14587" max="14587" width="36" style="2" customWidth="1"/>
    <col min="14588" max="14588" width="21" style="2"/>
    <col min="14589" max="14589" width="63.7109375" style="2" customWidth="1"/>
    <col min="14590" max="14590" width="23.28515625" style="2" customWidth="1"/>
    <col min="14591" max="14593" width="18.7109375" style="2" customWidth="1"/>
    <col min="14594" max="14841" width="11.42578125" style="2" customWidth="1"/>
    <col min="14842" max="14842" width="3.140625" style="2" customWidth="1"/>
    <col min="14843" max="14843" width="36" style="2" customWidth="1"/>
    <col min="14844" max="14844" width="21" style="2"/>
    <col min="14845" max="14845" width="63.7109375" style="2" customWidth="1"/>
    <col min="14846" max="14846" width="23.28515625" style="2" customWidth="1"/>
    <col min="14847" max="14849" width="18.7109375" style="2" customWidth="1"/>
    <col min="14850" max="15097" width="11.42578125" style="2" customWidth="1"/>
    <col min="15098" max="15098" width="3.140625" style="2" customWidth="1"/>
    <col min="15099" max="15099" width="36" style="2" customWidth="1"/>
    <col min="15100" max="15100" width="21" style="2"/>
    <col min="15101" max="15101" width="63.7109375" style="2" customWidth="1"/>
    <col min="15102" max="15102" width="23.28515625" style="2" customWidth="1"/>
    <col min="15103" max="15105" width="18.7109375" style="2" customWidth="1"/>
    <col min="15106" max="15353" width="11.42578125" style="2" customWidth="1"/>
    <col min="15354" max="15354" width="3.140625" style="2" customWidth="1"/>
    <col min="15355" max="15355" width="36" style="2" customWidth="1"/>
    <col min="15356" max="15356" width="21" style="2"/>
    <col min="15357" max="15357" width="63.7109375" style="2" customWidth="1"/>
    <col min="15358" max="15358" width="23.28515625" style="2" customWidth="1"/>
    <col min="15359" max="15361" width="18.7109375" style="2" customWidth="1"/>
    <col min="15362" max="15609" width="11.42578125" style="2" customWidth="1"/>
    <col min="15610" max="15610" width="3.140625" style="2" customWidth="1"/>
    <col min="15611" max="15611" width="36" style="2" customWidth="1"/>
    <col min="15612" max="15612" width="21" style="2"/>
    <col min="15613" max="15613" width="63.7109375" style="2" customWidth="1"/>
    <col min="15614" max="15614" width="23.28515625" style="2" customWidth="1"/>
    <col min="15615" max="15617" width="18.7109375" style="2" customWidth="1"/>
    <col min="15618" max="15865" width="11.42578125" style="2" customWidth="1"/>
    <col min="15866" max="15866" width="3.140625" style="2" customWidth="1"/>
    <col min="15867" max="15867" width="36" style="2" customWidth="1"/>
    <col min="15868" max="15868" width="21" style="2"/>
    <col min="15869" max="15869" width="63.7109375" style="2" customWidth="1"/>
    <col min="15870" max="15870" width="23.28515625" style="2" customWidth="1"/>
    <col min="15871" max="15873" width="18.7109375" style="2" customWidth="1"/>
    <col min="15874" max="16121" width="11.42578125" style="2" customWidth="1"/>
    <col min="16122" max="16122" width="3.140625" style="2" customWidth="1"/>
    <col min="16123" max="16123" width="36" style="2" customWidth="1"/>
    <col min="16124" max="16124" width="21" style="2"/>
    <col min="16125" max="16125" width="63.7109375" style="2" customWidth="1"/>
    <col min="16126" max="16126" width="23.28515625" style="2" customWidth="1"/>
    <col min="16127" max="16129" width="18.7109375" style="2" customWidth="1"/>
    <col min="16130" max="16377" width="11.42578125" style="2" customWidth="1"/>
    <col min="16378" max="16378" width="3.140625" style="2" customWidth="1"/>
    <col min="16379" max="16379" width="36" style="2" customWidth="1"/>
    <col min="16380" max="16384" width="21" style="2"/>
  </cols>
  <sheetData>
    <row r="1" spans="1:252" ht="23.25" customHeight="1" x14ac:dyDescent="0.25">
      <c r="A1" s="290" t="s">
        <v>6</v>
      </c>
      <c r="B1" s="324"/>
      <c r="C1" s="324"/>
      <c r="D1" s="324"/>
      <c r="E1" s="324"/>
      <c r="F1" s="324"/>
      <c r="G1" s="324"/>
      <c r="H1" s="324"/>
      <c r="I1" s="324"/>
      <c r="J1" s="3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 spans="1:252" ht="36" customHeight="1" x14ac:dyDescent="0.25">
      <c r="A2" s="326" t="s">
        <v>75</v>
      </c>
      <c r="B2" s="327"/>
      <c r="C2" s="327"/>
      <c r="D2" s="327"/>
      <c r="E2" s="327"/>
      <c r="F2" s="327"/>
      <c r="G2" s="327"/>
      <c r="H2" s="327"/>
      <c r="I2" s="327"/>
      <c r="J2" s="3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ht="15.75" customHeight="1" thickBot="1" x14ac:dyDescent="0.3">
      <c r="A3" s="328" t="s">
        <v>0</v>
      </c>
      <c r="B3" s="329"/>
      <c r="C3" s="329"/>
      <c r="D3" s="329"/>
      <c r="E3" s="329"/>
      <c r="F3" s="329"/>
      <c r="G3" s="329"/>
      <c r="H3" s="329"/>
      <c r="I3" s="329"/>
      <c r="J3" s="33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pans="1:252" ht="15.75" thickBot="1" x14ac:dyDescent="0.3"/>
    <row r="5" spans="1:252" ht="15.75" thickBot="1" x14ac:dyDescent="0.3">
      <c r="A5" s="5" t="s">
        <v>1</v>
      </c>
      <c r="B5" s="38"/>
      <c r="C5" s="39"/>
      <c r="D5" s="39"/>
      <c r="E5" s="39"/>
      <c r="F5" s="39"/>
      <c r="G5" s="39"/>
      <c r="H5" s="39"/>
      <c r="I5" s="39"/>
      <c r="J5" s="4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pans="1:252" ht="15.75" thickBot="1" x14ac:dyDescent="0.3">
      <c r="A6" s="3" t="s">
        <v>2</v>
      </c>
      <c r="B6" s="41"/>
      <c r="C6" s="42"/>
      <c r="D6" s="42"/>
      <c r="E6" s="42"/>
      <c r="F6" s="42"/>
      <c r="G6" s="42"/>
      <c r="H6" s="42"/>
      <c r="I6" s="42"/>
      <c r="J6" s="4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pans="1:252" ht="15.75" thickBot="1" x14ac:dyDescent="0.3">
      <c r="A7" s="4" t="s">
        <v>3</v>
      </c>
      <c r="B7" s="41" t="s">
        <v>4</v>
      </c>
      <c r="C7" s="42"/>
      <c r="D7" s="42"/>
      <c r="E7" s="42"/>
      <c r="F7" s="42"/>
      <c r="G7" s="42"/>
      <c r="H7" s="42"/>
      <c r="I7" s="42"/>
      <c r="J7" s="4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ht="15.75" thickBot="1" x14ac:dyDescent="0.3">
      <c r="A8" s="3" t="s">
        <v>5</v>
      </c>
      <c r="B8" s="44" t="s">
        <v>126</v>
      </c>
      <c r="C8" s="45"/>
      <c r="D8" s="45"/>
      <c r="E8" s="42"/>
      <c r="F8" s="42"/>
      <c r="G8" s="42"/>
      <c r="H8" s="42"/>
      <c r="I8" s="42"/>
      <c r="J8" s="4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pans="1:252" s="60" customFormat="1" ht="15.75" thickBot="1" x14ac:dyDescent="0.3">
      <c r="A9" s="56"/>
      <c r="B9" s="57"/>
      <c r="C9" s="57"/>
      <c r="D9" s="57"/>
      <c r="E9" s="58"/>
      <c r="F9" s="58"/>
      <c r="G9" s="58"/>
      <c r="H9" s="58"/>
      <c r="I9" s="58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</row>
    <row r="10" spans="1:252" ht="15.75" thickBot="1" x14ac:dyDescent="0.3">
      <c r="A10" s="335" t="s">
        <v>76</v>
      </c>
      <c r="B10" s="298" t="s">
        <v>77</v>
      </c>
      <c r="C10" s="53"/>
      <c r="D10" s="320" t="s">
        <v>86</v>
      </c>
      <c r="E10" s="321"/>
      <c r="F10" s="320" t="s">
        <v>87</v>
      </c>
      <c r="G10" s="321"/>
      <c r="H10" s="298" t="s">
        <v>81</v>
      </c>
      <c r="I10" s="298" t="s">
        <v>82</v>
      </c>
      <c r="J10" s="298" t="s">
        <v>13</v>
      </c>
    </row>
    <row r="11" spans="1:252" ht="51" customHeight="1" thickBot="1" x14ac:dyDescent="0.3">
      <c r="A11" s="336"/>
      <c r="B11" s="299"/>
      <c r="C11" s="61" t="s">
        <v>84</v>
      </c>
      <c r="D11" s="9" t="s">
        <v>78</v>
      </c>
      <c r="E11" s="9" t="s">
        <v>79</v>
      </c>
      <c r="F11" s="9" t="s">
        <v>85</v>
      </c>
      <c r="G11" s="9" t="s">
        <v>80</v>
      </c>
      <c r="H11" s="299"/>
      <c r="I11" s="299"/>
      <c r="J11" s="29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s="15" customFormat="1" ht="23.25" thickBot="1" x14ac:dyDescent="0.3">
      <c r="A12" s="11" t="s">
        <v>83</v>
      </c>
      <c r="B12" s="11"/>
      <c r="C12" s="11"/>
      <c r="D12" s="11"/>
      <c r="E12" s="12"/>
      <c r="F12" s="13"/>
      <c r="G12" s="13"/>
      <c r="H12" s="13"/>
      <c r="I12" s="13"/>
      <c r="J12" s="13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</row>
    <row r="13" spans="1:252" s="15" customFormat="1" ht="15.75" thickBot="1" x14ac:dyDescent="0.3">
      <c r="A13" s="11" t="s">
        <v>133</v>
      </c>
      <c r="B13" s="11"/>
      <c r="C13" s="11"/>
      <c r="D13" s="11"/>
      <c r="E13" s="12"/>
      <c r="F13" s="13"/>
      <c r="G13" s="13"/>
      <c r="H13" s="13"/>
      <c r="I13" s="13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</row>
    <row r="14" spans="1:252" s="15" customFormat="1" ht="15.75" thickBot="1" x14ac:dyDescent="0.3">
      <c r="A14" s="80" t="s">
        <v>134</v>
      </c>
      <c r="B14" s="81">
        <v>258</v>
      </c>
      <c r="C14" s="13">
        <v>2742.08</v>
      </c>
      <c r="D14" s="11"/>
      <c r="E14" s="12"/>
      <c r="F14" s="13"/>
      <c r="G14" s="13"/>
      <c r="H14" s="13">
        <v>2742.08</v>
      </c>
      <c r="I14" s="13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</row>
    <row r="15" spans="1:252" s="15" customFormat="1" ht="23.25" thickBot="1" x14ac:dyDescent="0.3">
      <c r="A15" s="80" t="s">
        <v>135</v>
      </c>
      <c r="B15" s="81">
        <v>26</v>
      </c>
      <c r="C15" s="13">
        <v>17553.32</v>
      </c>
      <c r="D15" s="11"/>
      <c r="E15" s="75">
        <f>26200+4366.66</f>
        <v>30566.66</v>
      </c>
      <c r="F15" s="13"/>
      <c r="G15" s="82">
        <f>-(1359.96+2719.92)</f>
        <v>-4079.88</v>
      </c>
      <c r="H15" s="13">
        <f>+C15+E15+G15</f>
        <v>44040.1</v>
      </c>
      <c r="I15" s="13"/>
      <c r="J15" s="13" t="s">
        <v>136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</row>
    <row r="16" spans="1:252" ht="15.75" thickBot="1" x14ac:dyDescent="0.3">
      <c r="A16" s="80"/>
      <c r="B16" s="81"/>
      <c r="C16" s="13"/>
      <c r="D16" s="11"/>
      <c r="E16" s="12"/>
      <c r="F16" s="13"/>
      <c r="G16" s="13"/>
      <c r="H16" s="13"/>
      <c r="I16" s="13"/>
      <c r="J16" s="13"/>
    </row>
  </sheetData>
  <mergeCells count="10">
    <mergeCell ref="J10:J11"/>
    <mergeCell ref="A1:J1"/>
    <mergeCell ref="A2:J2"/>
    <mergeCell ref="A3:J3"/>
    <mergeCell ref="D10:E10"/>
    <mergeCell ref="F10:G10"/>
    <mergeCell ref="A10:A11"/>
    <mergeCell ref="B10:B11"/>
    <mergeCell ref="H10:H11"/>
    <mergeCell ref="I10:I11"/>
  </mergeCells>
  <pageMargins left="0.7" right="0.7" top="0.75" bottom="0.75" header="0.3" footer="0.3"/>
  <pageSetup paperSize="9" scale="83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12"/>
  <sheetViews>
    <sheetView workbookViewId="0">
      <selection activeCell="A3" sqref="A3:N3"/>
    </sheetView>
  </sheetViews>
  <sheetFormatPr baseColWidth="10" defaultColWidth="21" defaultRowHeight="15" x14ac:dyDescent="0.25"/>
  <cols>
    <col min="1" max="1" width="43.28515625" style="2" customWidth="1"/>
    <col min="2" max="2" width="11.7109375" style="2" customWidth="1"/>
    <col min="3" max="3" width="11.85546875" style="2" customWidth="1"/>
    <col min="4" max="4" width="14.7109375" style="2" customWidth="1"/>
    <col min="5" max="5" width="15.5703125" style="2" customWidth="1"/>
    <col min="6" max="6" width="16.140625" style="2" customWidth="1"/>
    <col min="7" max="249" width="11.42578125" style="2" customWidth="1"/>
    <col min="250" max="250" width="3.140625" style="2" customWidth="1"/>
    <col min="251" max="251" width="36" style="2" customWidth="1"/>
    <col min="252" max="252" width="21" style="2"/>
    <col min="253" max="253" width="63.7109375" style="2" customWidth="1"/>
    <col min="254" max="254" width="23.28515625" style="2" customWidth="1"/>
    <col min="255" max="257" width="18.7109375" style="2" customWidth="1"/>
    <col min="258" max="505" width="11.42578125" style="2" customWidth="1"/>
    <col min="506" max="506" width="3.140625" style="2" customWidth="1"/>
    <col min="507" max="507" width="36" style="2" customWidth="1"/>
    <col min="508" max="508" width="21" style="2"/>
    <col min="509" max="509" width="63.7109375" style="2" customWidth="1"/>
    <col min="510" max="510" width="23.28515625" style="2" customWidth="1"/>
    <col min="511" max="513" width="18.7109375" style="2" customWidth="1"/>
    <col min="514" max="761" width="11.42578125" style="2" customWidth="1"/>
    <col min="762" max="762" width="3.140625" style="2" customWidth="1"/>
    <col min="763" max="763" width="36" style="2" customWidth="1"/>
    <col min="764" max="764" width="21" style="2"/>
    <col min="765" max="765" width="63.7109375" style="2" customWidth="1"/>
    <col min="766" max="766" width="23.28515625" style="2" customWidth="1"/>
    <col min="767" max="769" width="18.7109375" style="2" customWidth="1"/>
    <col min="770" max="1017" width="11.42578125" style="2" customWidth="1"/>
    <col min="1018" max="1018" width="3.140625" style="2" customWidth="1"/>
    <col min="1019" max="1019" width="36" style="2" customWidth="1"/>
    <col min="1020" max="1020" width="21" style="2"/>
    <col min="1021" max="1021" width="63.7109375" style="2" customWidth="1"/>
    <col min="1022" max="1022" width="23.28515625" style="2" customWidth="1"/>
    <col min="1023" max="1025" width="18.7109375" style="2" customWidth="1"/>
    <col min="1026" max="1273" width="11.42578125" style="2" customWidth="1"/>
    <col min="1274" max="1274" width="3.140625" style="2" customWidth="1"/>
    <col min="1275" max="1275" width="36" style="2" customWidth="1"/>
    <col min="1276" max="1276" width="21" style="2"/>
    <col min="1277" max="1277" width="63.7109375" style="2" customWidth="1"/>
    <col min="1278" max="1278" width="23.28515625" style="2" customWidth="1"/>
    <col min="1279" max="1281" width="18.7109375" style="2" customWidth="1"/>
    <col min="1282" max="1529" width="11.42578125" style="2" customWidth="1"/>
    <col min="1530" max="1530" width="3.140625" style="2" customWidth="1"/>
    <col min="1531" max="1531" width="36" style="2" customWidth="1"/>
    <col min="1532" max="1532" width="21" style="2"/>
    <col min="1533" max="1533" width="63.7109375" style="2" customWidth="1"/>
    <col min="1534" max="1534" width="23.28515625" style="2" customWidth="1"/>
    <col min="1535" max="1537" width="18.7109375" style="2" customWidth="1"/>
    <col min="1538" max="1785" width="11.42578125" style="2" customWidth="1"/>
    <col min="1786" max="1786" width="3.140625" style="2" customWidth="1"/>
    <col min="1787" max="1787" width="36" style="2" customWidth="1"/>
    <col min="1788" max="1788" width="21" style="2"/>
    <col min="1789" max="1789" width="63.7109375" style="2" customWidth="1"/>
    <col min="1790" max="1790" width="23.28515625" style="2" customWidth="1"/>
    <col min="1791" max="1793" width="18.7109375" style="2" customWidth="1"/>
    <col min="1794" max="2041" width="11.42578125" style="2" customWidth="1"/>
    <col min="2042" max="2042" width="3.140625" style="2" customWidth="1"/>
    <col min="2043" max="2043" width="36" style="2" customWidth="1"/>
    <col min="2044" max="2044" width="21" style="2"/>
    <col min="2045" max="2045" width="63.7109375" style="2" customWidth="1"/>
    <col min="2046" max="2046" width="23.28515625" style="2" customWidth="1"/>
    <col min="2047" max="2049" width="18.7109375" style="2" customWidth="1"/>
    <col min="2050" max="2297" width="11.42578125" style="2" customWidth="1"/>
    <col min="2298" max="2298" width="3.140625" style="2" customWidth="1"/>
    <col min="2299" max="2299" width="36" style="2" customWidth="1"/>
    <col min="2300" max="2300" width="21" style="2"/>
    <col min="2301" max="2301" width="63.7109375" style="2" customWidth="1"/>
    <col min="2302" max="2302" width="23.28515625" style="2" customWidth="1"/>
    <col min="2303" max="2305" width="18.7109375" style="2" customWidth="1"/>
    <col min="2306" max="2553" width="11.42578125" style="2" customWidth="1"/>
    <col min="2554" max="2554" width="3.140625" style="2" customWidth="1"/>
    <col min="2555" max="2555" width="36" style="2" customWidth="1"/>
    <col min="2556" max="2556" width="21" style="2"/>
    <col min="2557" max="2557" width="63.7109375" style="2" customWidth="1"/>
    <col min="2558" max="2558" width="23.28515625" style="2" customWidth="1"/>
    <col min="2559" max="2561" width="18.7109375" style="2" customWidth="1"/>
    <col min="2562" max="2809" width="11.42578125" style="2" customWidth="1"/>
    <col min="2810" max="2810" width="3.140625" style="2" customWidth="1"/>
    <col min="2811" max="2811" width="36" style="2" customWidth="1"/>
    <col min="2812" max="2812" width="21" style="2"/>
    <col min="2813" max="2813" width="63.7109375" style="2" customWidth="1"/>
    <col min="2814" max="2814" width="23.28515625" style="2" customWidth="1"/>
    <col min="2815" max="2817" width="18.7109375" style="2" customWidth="1"/>
    <col min="2818" max="3065" width="11.42578125" style="2" customWidth="1"/>
    <col min="3066" max="3066" width="3.140625" style="2" customWidth="1"/>
    <col min="3067" max="3067" width="36" style="2" customWidth="1"/>
    <col min="3068" max="3068" width="21" style="2"/>
    <col min="3069" max="3069" width="63.7109375" style="2" customWidth="1"/>
    <col min="3070" max="3070" width="23.28515625" style="2" customWidth="1"/>
    <col min="3071" max="3073" width="18.7109375" style="2" customWidth="1"/>
    <col min="3074" max="3321" width="11.42578125" style="2" customWidth="1"/>
    <col min="3322" max="3322" width="3.140625" style="2" customWidth="1"/>
    <col min="3323" max="3323" width="36" style="2" customWidth="1"/>
    <col min="3324" max="3324" width="21" style="2"/>
    <col min="3325" max="3325" width="63.7109375" style="2" customWidth="1"/>
    <col min="3326" max="3326" width="23.28515625" style="2" customWidth="1"/>
    <col min="3327" max="3329" width="18.7109375" style="2" customWidth="1"/>
    <col min="3330" max="3577" width="11.42578125" style="2" customWidth="1"/>
    <col min="3578" max="3578" width="3.140625" style="2" customWidth="1"/>
    <col min="3579" max="3579" width="36" style="2" customWidth="1"/>
    <col min="3580" max="3580" width="21" style="2"/>
    <col min="3581" max="3581" width="63.7109375" style="2" customWidth="1"/>
    <col min="3582" max="3582" width="23.28515625" style="2" customWidth="1"/>
    <col min="3583" max="3585" width="18.7109375" style="2" customWidth="1"/>
    <col min="3586" max="3833" width="11.42578125" style="2" customWidth="1"/>
    <col min="3834" max="3834" width="3.140625" style="2" customWidth="1"/>
    <col min="3835" max="3835" width="36" style="2" customWidth="1"/>
    <col min="3836" max="3836" width="21" style="2"/>
    <col min="3837" max="3837" width="63.7109375" style="2" customWidth="1"/>
    <col min="3838" max="3838" width="23.28515625" style="2" customWidth="1"/>
    <col min="3839" max="3841" width="18.7109375" style="2" customWidth="1"/>
    <col min="3842" max="4089" width="11.42578125" style="2" customWidth="1"/>
    <col min="4090" max="4090" width="3.140625" style="2" customWidth="1"/>
    <col min="4091" max="4091" width="36" style="2" customWidth="1"/>
    <col min="4092" max="4092" width="21" style="2"/>
    <col min="4093" max="4093" width="63.7109375" style="2" customWidth="1"/>
    <col min="4094" max="4094" width="23.28515625" style="2" customWidth="1"/>
    <col min="4095" max="4097" width="18.7109375" style="2" customWidth="1"/>
    <col min="4098" max="4345" width="11.42578125" style="2" customWidth="1"/>
    <col min="4346" max="4346" width="3.140625" style="2" customWidth="1"/>
    <col min="4347" max="4347" width="36" style="2" customWidth="1"/>
    <col min="4348" max="4348" width="21" style="2"/>
    <col min="4349" max="4349" width="63.7109375" style="2" customWidth="1"/>
    <col min="4350" max="4350" width="23.28515625" style="2" customWidth="1"/>
    <col min="4351" max="4353" width="18.7109375" style="2" customWidth="1"/>
    <col min="4354" max="4601" width="11.42578125" style="2" customWidth="1"/>
    <col min="4602" max="4602" width="3.140625" style="2" customWidth="1"/>
    <col min="4603" max="4603" width="36" style="2" customWidth="1"/>
    <col min="4604" max="4604" width="21" style="2"/>
    <col min="4605" max="4605" width="63.7109375" style="2" customWidth="1"/>
    <col min="4606" max="4606" width="23.28515625" style="2" customWidth="1"/>
    <col min="4607" max="4609" width="18.7109375" style="2" customWidth="1"/>
    <col min="4610" max="4857" width="11.42578125" style="2" customWidth="1"/>
    <col min="4858" max="4858" width="3.140625" style="2" customWidth="1"/>
    <col min="4859" max="4859" width="36" style="2" customWidth="1"/>
    <col min="4860" max="4860" width="21" style="2"/>
    <col min="4861" max="4861" width="63.7109375" style="2" customWidth="1"/>
    <col min="4862" max="4862" width="23.28515625" style="2" customWidth="1"/>
    <col min="4863" max="4865" width="18.7109375" style="2" customWidth="1"/>
    <col min="4866" max="5113" width="11.42578125" style="2" customWidth="1"/>
    <col min="5114" max="5114" width="3.140625" style="2" customWidth="1"/>
    <col min="5115" max="5115" width="36" style="2" customWidth="1"/>
    <col min="5116" max="5116" width="21" style="2"/>
    <col min="5117" max="5117" width="63.7109375" style="2" customWidth="1"/>
    <col min="5118" max="5118" width="23.28515625" style="2" customWidth="1"/>
    <col min="5119" max="5121" width="18.7109375" style="2" customWidth="1"/>
    <col min="5122" max="5369" width="11.42578125" style="2" customWidth="1"/>
    <col min="5370" max="5370" width="3.140625" style="2" customWidth="1"/>
    <col min="5371" max="5371" width="36" style="2" customWidth="1"/>
    <col min="5372" max="5372" width="21" style="2"/>
    <col min="5373" max="5373" width="63.7109375" style="2" customWidth="1"/>
    <col min="5374" max="5374" width="23.28515625" style="2" customWidth="1"/>
    <col min="5375" max="5377" width="18.7109375" style="2" customWidth="1"/>
    <col min="5378" max="5625" width="11.42578125" style="2" customWidth="1"/>
    <col min="5626" max="5626" width="3.140625" style="2" customWidth="1"/>
    <col min="5627" max="5627" width="36" style="2" customWidth="1"/>
    <col min="5628" max="5628" width="21" style="2"/>
    <col min="5629" max="5629" width="63.7109375" style="2" customWidth="1"/>
    <col min="5630" max="5630" width="23.28515625" style="2" customWidth="1"/>
    <col min="5631" max="5633" width="18.7109375" style="2" customWidth="1"/>
    <col min="5634" max="5881" width="11.42578125" style="2" customWidth="1"/>
    <col min="5882" max="5882" width="3.140625" style="2" customWidth="1"/>
    <col min="5883" max="5883" width="36" style="2" customWidth="1"/>
    <col min="5884" max="5884" width="21" style="2"/>
    <col min="5885" max="5885" width="63.7109375" style="2" customWidth="1"/>
    <col min="5886" max="5886" width="23.28515625" style="2" customWidth="1"/>
    <col min="5887" max="5889" width="18.7109375" style="2" customWidth="1"/>
    <col min="5890" max="6137" width="11.42578125" style="2" customWidth="1"/>
    <col min="6138" max="6138" width="3.140625" style="2" customWidth="1"/>
    <col min="6139" max="6139" width="36" style="2" customWidth="1"/>
    <col min="6140" max="6140" width="21" style="2"/>
    <col min="6141" max="6141" width="63.7109375" style="2" customWidth="1"/>
    <col min="6142" max="6142" width="23.28515625" style="2" customWidth="1"/>
    <col min="6143" max="6145" width="18.7109375" style="2" customWidth="1"/>
    <col min="6146" max="6393" width="11.42578125" style="2" customWidth="1"/>
    <col min="6394" max="6394" width="3.140625" style="2" customWidth="1"/>
    <col min="6395" max="6395" width="36" style="2" customWidth="1"/>
    <col min="6396" max="6396" width="21" style="2"/>
    <col min="6397" max="6397" width="63.7109375" style="2" customWidth="1"/>
    <col min="6398" max="6398" width="23.28515625" style="2" customWidth="1"/>
    <col min="6399" max="6401" width="18.7109375" style="2" customWidth="1"/>
    <col min="6402" max="6649" width="11.42578125" style="2" customWidth="1"/>
    <col min="6650" max="6650" width="3.140625" style="2" customWidth="1"/>
    <col min="6651" max="6651" width="36" style="2" customWidth="1"/>
    <col min="6652" max="6652" width="21" style="2"/>
    <col min="6653" max="6653" width="63.7109375" style="2" customWidth="1"/>
    <col min="6654" max="6654" width="23.28515625" style="2" customWidth="1"/>
    <col min="6655" max="6657" width="18.7109375" style="2" customWidth="1"/>
    <col min="6658" max="6905" width="11.42578125" style="2" customWidth="1"/>
    <col min="6906" max="6906" width="3.140625" style="2" customWidth="1"/>
    <col min="6907" max="6907" width="36" style="2" customWidth="1"/>
    <col min="6908" max="6908" width="21" style="2"/>
    <col min="6909" max="6909" width="63.7109375" style="2" customWidth="1"/>
    <col min="6910" max="6910" width="23.28515625" style="2" customWidth="1"/>
    <col min="6911" max="6913" width="18.7109375" style="2" customWidth="1"/>
    <col min="6914" max="7161" width="11.42578125" style="2" customWidth="1"/>
    <col min="7162" max="7162" width="3.140625" style="2" customWidth="1"/>
    <col min="7163" max="7163" width="36" style="2" customWidth="1"/>
    <col min="7164" max="7164" width="21" style="2"/>
    <col min="7165" max="7165" width="63.7109375" style="2" customWidth="1"/>
    <col min="7166" max="7166" width="23.28515625" style="2" customWidth="1"/>
    <col min="7167" max="7169" width="18.7109375" style="2" customWidth="1"/>
    <col min="7170" max="7417" width="11.42578125" style="2" customWidth="1"/>
    <col min="7418" max="7418" width="3.140625" style="2" customWidth="1"/>
    <col min="7419" max="7419" width="36" style="2" customWidth="1"/>
    <col min="7420" max="7420" width="21" style="2"/>
    <col min="7421" max="7421" width="63.7109375" style="2" customWidth="1"/>
    <col min="7422" max="7422" width="23.28515625" style="2" customWidth="1"/>
    <col min="7423" max="7425" width="18.7109375" style="2" customWidth="1"/>
    <col min="7426" max="7673" width="11.42578125" style="2" customWidth="1"/>
    <col min="7674" max="7674" width="3.140625" style="2" customWidth="1"/>
    <col min="7675" max="7675" width="36" style="2" customWidth="1"/>
    <col min="7676" max="7676" width="21" style="2"/>
    <col min="7677" max="7677" width="63.7109375" style="2" customWidth="1"/>
    <col min="7678" max="7678" width="23.28515625" style="2" customWidth="1"/>
    <col min="7679" max="7681" width="18.7109375" style="2" customWidth="1"/>
    <col min="7682" max="7929" width="11.42578125" style="2" customWidth="1"/>
    <col min="7930" max="7930" width="3.140625" style="2" customWidth="1"/>
    <col min="7931" max="7931" width="36" style="2" customWidth="1"/>
    <col min="7932" max="7932" width="21" style="2"/>
    <col min="7933" max="7933" width="63.7109375" style="2" customWidth="1"/>
    <col min="7934" max="7934" width="23.28515625" style="2" customWidth="1"/>
    <col min="7935" max="7937" width="18.7109375" style="2" customWidth="1"/>
    <col min="7938" max="8185" width="11.42578125" style="2" customWidth="1"/>
    <col min="8186" max="8186" width="3.140625" style="2" customWidth="1"/>
    <col min="8187" max="8187" width="36" style="2" customWidth="1"/>
    <col min="8188" max="8188" width="21" style="2"/>
    <col min="8189" max="8189" width="63.7109375" style="2" customWidth="1"/>
    <col min="8190" max="8190" width="23.28515625" style="2" customWidth="1"/>
    <col min="8191" max="8193" width="18.7109375" style="2" customWidth="1"/>
    <col min="8194" max="8441" width="11.42578125" style="2" customWidth="1"/>
    <col min="8442" max="8442" width="3.140625" style="2" customWidth="1"/>
    <col min="8443" max="8443" width="36" style="2" customWidth="1"/>
    <col min="8444" max="8444" width="21" style="2"/>
    <col min="8445" max="8445" width="63.7109375" style="2" customWidth="1"/>
    <col min="8446" max="8446" width="23.28515625" style="2" customWidth="1"/>
    <col min="8447" max="8449" width="18.7109375" style="2" customWidth="1"/>
    <col min="8450" max="8697" width="11.42578125" style="2" customWidth="1"/>
    <col min="8698" max="8698" width="3.140625" style="2" customWidth="1"/>
    <col min="8699" max="8699" width="36" style="2" customWidth="1"/>
    <col min="8700" max="8700" width="21" style="2"/>
    <col min="8701" max="8701" width="63.7109375" style="2" customWidth="1"/>
    <col min="8702" max="8702" width="23.28515625" style="2" customWidth="1"/>
    <col min="8703" max="8705" width="18.7109375" style="2" customWidth="1"/>
    <col min="8706" max="8953" width="11.42578125" style="2" customWidth="1"/>
    <col min="8954" max="8954" width="3.140625" style="2" customWidth="1"/>
    <col min="8955" max="8955" width="36" style="2" customWidth="1"/>
    <col min="8956" max="8956" width="21" style="2"/>
    <col min="8957" max="8957" width="63.7109375" style="2" customWidth="1"/>
    <col min="8958" max="8958" width="23.28515625" style="2" customWidth="1"/>
    <col min="8959" max="8961" width="18.7109375" style="2" customWidth="1"/>
    <col min="8962" max="9209" width="11.42578125" style="2" customWidth="1"/>
    <col min="9210" max="9210" width="3.140625" style="2" customWidth="1"/>
    <col min="9211" max="9211" width="36" style="2" customWidth="1"/>
    <col min="9212" max="9212" width="21" style="2"/>
    <col min="9213" max="9213" width="63.7109375" style="2" customWidth="1"/>
    <col min="9214" max="9214" width="23.28515625" style="2" customWidth="1"/>
    <col min="9215" max="9217" width="18.7109375" style="2" customWidth="1"/>
    <col min="9218" max="9465" width="11.42578125" style="2" customWidth="1"/>
    <col min="9466" max="9466" width="3.140625" style="2" customWidth="1"/>
    <col min="9467" max="9467" width="36" style="2" customWidth="1"/>
    <col min="9468" max="9468" width="21" style="2"/>
    <col min="9469" max="9469" width="63.7109375" style="2" customWidth="1"/>
    <col min="9470" max="9470" width="23.28515625" style="2" customWidth="1"/>
    <col min="9471" max="9473" width="18.7109375" style="2" customWidth="1"/>
    <col min="9474" max="9721" width="11.42578125" style="2" customWidth="1"/>
    <col min="9722" max="9722" width="3.140625" style="2" customWidth="1"/>
    <col min="9723" max="9723" width="36" style="2" customWidth="1"/>
    <col min="9724" max="9724" width="21" style="2"/>
    <col min="9725" max="9725" width="63.7109375" style="2" customWidth="1"/>
    <col min="9726" max="9726" width="23.28515625" style="2" customWidth="1"/>
    <col min="9727" max="9729" width="18.7109375" style="2" customWidth="1"/>
    <col min="9730" max="9977" width="11.42578125" style="2" customWidth="1"/>
    <col min="9978" max="9978" width="3.140625" style="2" customWidth="1"/>
    <col min="9979" max="9979" width="36" style="2" customWidth="1"/>
    <col min="9980" max="9980" width="21" style="2"/>
    <col min="9981" max="9981" width="63.7109375" style="2" customWidth="1"/>
    <col min="9982" max="9982" width="23.28515625" style="2" customWidth="1"/>
    <col min="9983" max="9985" width="18.7109375" style="2" customWidth="1"/>
    <col min="9986" max="10233" width="11.42578125" style="2" customWidth="1"/>
    <col min="10234" max="10234" width="3.140625" style="2" customWidth="1"/>
    <col min="10235" max="10235" width="36" style="2" customWidth="1"/>
    <col min="10236" max="10236" width="21" style="2"/>
    <col min="10237" max="10237" width="63.7109375" style="2" customWidth="1"/>
    <col min="10238" max="10238" width="23.28515625" style="2" customWidth="1"/>
    <col min="10239" max="10241" width="18.7109375" style="2" customWidth="1"/>
    <col min="10242" max="10489" width="11.42578125" style="2" customWidth="1"/>
    <col min="10490" max="10490" width="3.140625" style="2" customWidth="1"/>
    <col min="10491" max="10491" width="36" style="2" customWidth="1"/>
    <col min="10492" max="10492" width="21" style="2"/>
    <col min="10493" max="10493" width="63.7109375" style="2" customWidth="1"/>
    <col min="10494" max="10494" width="23.28515625" style="2" customWidth="1"/>
    <col min="10495" max="10497" width="18.7109375" style="2" customWidth="1"/>
    <col min="10498" max="10745" width="11.42578125" style="2" customWidth="1"/>
    <col min="10746" max="10746" width="3.140625" style="2" customWidth="1"/>
    <col min="10747" max="10747" width="36" style="2" customWidth="1"/>
    <col min="10748" max="10748" width="21" style="2"/>
    <col min="10749" max="10749" width="63.7109375" style="2" customWidth="1"/>
    <col min="10750" max="10750" width="23.28515625" style="2" customWidth="1"/>
    <col min="10751" max="10753" width="18.7109375" style="2" customWidth="1"/>
    <col min="10754" max="11001" width="11.42578125" style="2" customWidth="1"/>
    <col min="11002" max="11002" width="3.140625" style="2" customWidth="1"/>
    <col min="11003" max="11003" width="36" style="2" customWidth="1"/>
    <col min="11004" max="11004" width="21" style="2"/>
    <col min="11005" max="11005" width="63.7109375" style="2" customWidth="1"/>
    <col min="11006" max="11006" width="23.28515625" style="2" customWidth="1"/>
    <col min="11007" max="11009" width="18.7109375" style="2" customWidth="1"/>
    <col min="11010" max="11257" width="11.42578125" style="2" customWidth="1"/>
    <col min="11258" max="11258" width="3.140625" style="2" customWidth="1"/>
    <col min="11259" max="11259" width="36" style="2" customWidth="1"/>
    <col min="11260" max="11260" width="21" style="2"/>
    <col min="11261" max="11261" width="63.7109375" style="2" customWidth="1"/>
    <col min="11262" max="11262" width="23.28515625" style="2" customWidth="1"/>
    <col min="11263" max="11265" width="18.7109375" style="2" customWidth="1"/>
    <col min="11266" max="11513" width="11.42578125" style="2" customWidth="1"/>
    <col min="11514" max="11514" width="3.140625" style="2" customWidth="1"/>
    <col min="11515" max="11515" width="36" style="2" customWidth="1"/>
    <col min="11516" max="11516" width="21" style="2"/>
    <col min="11517" max="11517" width="63.7109375" style="2" customWidth="1"/>
    <col min="11518" max="11518" width="23.28515625" style="2" customWidth="1"/>
    <col min="11519" max="11521" width="18.7109375" style="2" customWidth="1"/>
    <col min="11522" max="11769" width="11.42578125" style="2" customWidth="1"/>
    <col min="11770" max="11770" width="3.140625" style="2" customWidth="1"/>
    <col min="11771" max="11771" width="36" style="2" customWidth="1"/>
    <col min="11772" max="11772" width="21" style="2"/>
    <col min="11773" max="11773" width="63.7109375" style="2" customWidth="1"/>
    <col min="11774" max="11774" width="23.28515625" style="2" customWidth="1"/>
    <col min="11775" max="11777" width="18.7109375" style="2" customWidth="1"/>
    <col min="11778" max="12025" width="11.42578125" style="2" customWidth="1"/>
    <col min="12026" max="12026" width="3.140625" style="2" customWidth="1"/>
    <col min="12027" max="12027" width="36" style="2" customWidth="1"/>
    <col min="12028" max="12028" width="21" style="2"/>
    <col min="12029" max="12029" width="63.7109375" style="2" customWidth="1"/>
    <col min="12030" max="12030" width="23.28515625" style="2" customWidth="1"/>
    <col min="12031" max="12033" width="18.7109375" style="2" customWidth="1"/>
    <col min="12034" max="12281" width="11.42578125" style="2" customWidth="1"/>
    <col min="12282" max="12282" width="3.140625" style="2" customWidth="1"/>
    <col min="12283" max="12283" width="36" style="2" customWidth="1"/>
    <col min="12284" max="12284" width="21" style="2"/>
    <col min="12285" max="12285" width="63.7109375" style="2" customWidth="1"/>
    <col min="12286" max="12286" width="23.28515625" style="2" customWidth="1"/>
    <col min="12287" max="12289" width="18.7109375" style="2" customWidth="1"/>
    <col min="12290" max="12537" width="11.42578125" style="2" customWidth="1"/>
    <col min="12538" max="12538" width="3.140625" style="2" customWidth="1"/>
    <col min="12539" max="12539" width="36" style="2" customWidth="1"/>
    <col min="12540" max="12540" width="21" style="2"/>
    <col min="12541" max="12541" width="63.7109375" style="2" customWidth="1"/>
    <col min="12542" max="12542" width="23.28515625" style="2" customWidth="1"/>
    <col min="12543" max="12545" width="18.7109375" style="2" customWidth="1"/>
    <col min="12546" max="12793" width="11.42578125" style="2" customWidth="1"/>
    <col min="12794" max="12794" width="3.140625" style="2" customWidth="1"/>
    <col min="12795" max="12795" width="36" style="2" customWidth="1"/>
    <col min="12796" max="12796" width="21" style="2"/>
    <col min="12797" max="12797" width="63.7109375" style="2" customWidth="1"/>
    <col min="12798" max="12798" width="23.28515625" style="2" customWidth="1"/>
    <col min="12799" max="12801" width="18.7109375" style="2" customWidth="1"/>
    <col min="12802" max="13049" width="11.42578125" style="2" customWidth="1"/>
    <col min="13050" max="13050" width="3.140625" style="2" customWidth="1"/>
    <col min="13051" max="13051" width="36" style="2" customWidth="1"/>
    <col min="13052" max="13052" width="21" style="2"/>
    <col min="13053" max="13053" width="63.7109375" style="2" customWidth="1"/>
    <col min="13054" max="13054" width="23.28515625" style="2" customWidth="1"/>
    <col min="13055" max="13057" width="18.7109375" style="2" customWidth="1"/>
    <col min="13058" max="13305" width="11.42578125" style="2" customWidth="1"/>
    <col min="13306" max="13306" width="3.140625" style="2" customWidth="1"/>
    <col min="13307" max="13307" width="36" style="2" customWidth="1"/>
    <col min="13308" max="13308" width="21" style="2"/>
    <col min="13309" max="13309" width="63.7109375" style="2" customWidth="1"/>
    <col min="13310" max="13310" width="23.28515625" style="2" customWidth="1"/>
    <col min="13311" max="13313" width="18.7109375" style="2" customWidth="1"/>
    <col min="13314" max="13561" width="11.42578125" style="2" customWidth="1"/>
    <col min="13562" max="13562" width="3.140625" style="2" customWidth="1"/>
    <col min="13563" max="13563" width="36" style="2" customWidth="1"/>
    <col min="13564" max="13564" width="21" style="2"/>
    <col min="13565" max="13565" width="63.7109375" style="2" customWidth="1"/>
    <col min="13566" max="13566" width="23.28515625" style="2" customWidth="1"/>
    <col min="13567" max="13569" width="18.7109375" style="2" customWidth="1"/>
    <col min="13570" max="13817" width="11.42578125" style="2" customWidth="1"/>
    <col min="13818" max="13818" width="3.140625" style="2" customWidth="1"/>
    <col min="13819" max="13819" width="36" style="2" customWidth="1"/>
    <col min="13820" max="13820" width="21" style="2"/>
    <col min="13821" max="13821" width="63.7109375" style="2" customWidth="1"/>
    <col min="13822" max="13822" width="23.28515625" style="2" customWidth="1"/>
    <col min="13823" max="13825" width="18.7109375" style="2" customWidth="1"/>
    <col min="13826" max="14073" width="11.42578125" style="2" customWidth="1"/>
    <col min="14074" max="14074" width="3.140625" style="2" customWidth="1"/>
    <col min="14075" max="14075" width="36" style="2" customWidth="1"/>
    <col min="14076" max="14076" width="21" style="2"/>
    <col min="14077" max="14077" width="63.7109375" style="2" customWidth="1"/>
    <col min="14078" max="14078" width="23.28515625" style="2" customWidth="1"/>
    <col min="14079" max="14081" width="18.7109375" style="2" customWidth="1"/>
    <col min="14082" max="14329" width="11.42578125" style="2" customWidth="1"/>
    <col min="14330" max="14330" width="3.140625" style="2" customWidth="1"/>
    <col min="14331" max="14331" width="36" style="2" customWidth="1"/>
    <col min="14332" max="14332" width="21" style="2"/>
    <col min="14333" max="14333" width="63.7109375" style="2" customWidth="1"/>
    <col min="14334" max="14334" width="23.28515625" style="2" customWidth="1"/>
    <col min="14335" max="14337" width="18.7109375" style="2" customWidth="1"/>
    <col min="14338" max="14585" width="11.42578125" style="2" customWidth="1"/>
    <col min="14586" max="14586" width="3.140625" style="2" customWidth="1"/>
    <col min="14587" max="14587" width="36" style="2" customWidth="1"/>
    <col min="14588" max="14588" width="21" style="2"/>
    <col min="14589" max="14589" width="63.7109375" style="2" customWidth="1"/>
    <col min="14590" max="14590" width="23.28515625" style="2" customWidth="1"/>
    <col min="14591" max="14593" width="18.7109375" style="2" customWidth="1"/>
    <col min="14594" max="14841" width="11.42578125" style="2" customWidth="1"/>
    <col min="14842" max="14842" width="3.140625" style="2" customWidth="1"/>
    <col min="14843" max="14843" width="36" style="2" customWidth="1"/>
    <col min="14844" max="14844" width="21" style="2"/>
    <col min="14845" max="14845" width="63.7109375" style="2" customWidth="1"/>
    <col min="14846" max="14846" width="23.28515625" style="2" customWidth="1"/>
    <col min="14847" max="14849" width="18.7109375" style="2" customWidth="1"/>
    <col min="14850" max="15097" width="11.42578125" style="2" customWidth="1"/>
    <col min="15098" max="15098" width="3.140625" style="2" customWidth="1"/>
    <col min="15099" max="15099" width="36" style="2" customWidth="1"/>
    <col min="15100" max="15100" width="21" style="2"/>
    <col min="15101" max="15101" width="63.7109375" style="2" customWidth="1"/>
    <col min="15102" max="15102" width="23.28515625" style="2" customWidth="1"/>
    <col min="15103" max="15105" width="18.7109375" style="2" customWidth="1"/>
    <col min="15106" max="15353" width="11.42578125" style="2" customWidth="1"/>
    <col min="15354" max="15354" width="3.140625" style="2" customWidth="1"/>
    <col min="15355" max="15355" width="36" style="2" customWidth="1"/>
    <col min="15356" max="15356" width="21" style="2"/>
    <col min="15357" max="15357" width="63.7109375" style="2" customWidth="1"/>
    <col min="15358" max="15358" width="23.28515625" style="2" customWidth="1"/>
    <col min="15359" max="15361" width="18.7109375" style="2" customWidth="1"/>
    <col min="15362" max="15609" width="11.42578125" style="2" customWidth="1"/>
    <col min="15610" max="15610" width="3.140625" style="2" customWidth="1"/>
    <col min="15611" max="15611" width="36" style="2" customWidth="1"/>
    <col min="15612" max="15612" width="21" style="2"/>
    <col min="15613" max="15613" width="63.7109375" style="2" customWidth="1"/>
    <col min="15614" max="15614" width="23.28515625" style="2" customWidth="1"/>
    <col min="15615" max="15617" width="18.7109375" style="2" customWidth="1"/>
    <col min="15618" max="15865" width="11.42578125" style="2" customWidth="1"/>
    <col min="15866" max="15866" width="3.140625" style="2" customWidth="1"/>
    <col min="15867" max="15867" width="36" style="2" customWidth="1"/>
    <col min="15868" max="15868" width="21" style="2"/>
    <col min="15869" max="15869" width="63.7109375" style="2" customWidth="1"/>
    <col min="15870" max="15870" width="23.28515625" style="2" customWidth="1"/>
    <col min="15871" max="15873" width="18.7109375" style="2" customWidth="1"/>
    <col min="15874" max="16121" width="11.42578125" style="2" customWidth="1"/>
    <col min="16122" max="16122" width="3.140625" style="2" customWidth="1"/>
    <col min="16123" max="16123" width="36" style="2" customWidth="1"/>
    <col min="16124" max="16124" width="21" style="2"/>
    <col min="16125" max="16125" width="63.7109375" style="2" customWidth="1"/>
    <col min="16126" max="16126" width="23.28515625" style="2" customWidth="1"/>
    <col min="16127" max="16129" width="18.7109375" style="2" customWidth="1"/>
    <col min="16130" max="16377" width="11.42578125" style="2" customWidth="1"/>
    <col min="16378" max="16378" width="3.140625" style="2" customWidth="1"/>
    <col min="16379" max="16379" width="36" style="2" customWidth="1"/>
    <col min="16380" max="16384" width="21" style="2"/>
  </cols>
  <sheetData>
    <row r="1" spans="1:252" ht="23.25" customHeight="1" x14ac:dyDescent="0.25">
      <c r="A1" s="326" t="s">
        <v>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 spans="1:252" ht="36" customHeight="1" x14ac:dyDescent="0.25">
      <c r="A2" s="326" t="s">
        <v>102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ht="15.75" customHeight="1" x14ac:dyDescent="0.25">
      <c r="A3" s="337" t="s">
        <v>0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pans="1:252" ht="15.75" thickBot="1" x14ac:dyDescent="0.3"/>
    <row r="5" spans="1:252" ht="15.75" thickBot="1" x14ac:dyDescent="0.3">
      <c r="A5" s="5" t="s">
        <v>1</v>
      </c>
      <c r="B5" s="38"/>
      <c r="C5" s="39"/>
      <c r="D5" s="39"/>
      <c r="E5" s="39"/>
      <c r="F5" s="39"/>
      <c r="G5" s="39"/>
      <c r="H5" s="39"/>
      <c r="I5" s="39"/>
      <c r="J5" s="4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pans="1:252" ht="15.75" thickBot="1" x14ac:dyDescent="0.3">
      <c r="A6" s="3" t="s">
        <v>2</v>
      </c>
      <c r="B6" s="41" t="s">
        <v>8</v>
      </c>
      <c r="C6" s="42"/>
      <c r="D6" s="42"/>
      <c r="E6" s="42"/>
      <c r="F6" s="42"/>
      <c r="G6" s="42"/>
      <c r="H6" s="42"/>
      <c r="I6" s="42"/>
      <c r="J6" s="4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pans="1:252" ht="15.75" thickBot="1" x14ac:dyDescent="0.3">
      <c r="A7" s="4" t="s">
        <v>3</v>
      </c>
      <c r="B7" s="41" t="s">
        <v>4</v>
      </c>
      <c r="C7" s="42"/>
      <c r="D7" s="42"/>
      <c r="E7" s="42"/>
      <c r="F7" s="42"/>
      <c r="G7" s="42"/>
      <c r="H7" s="42"/>
      <c r="I7" s="42"/>
      <c r="J7" s="4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ht="15.75" thickBot="1" x14ac:dyDescent="0.3">
      <c r="A8" s="3" t="s">
        <v>5</v>
      </c>
      <c r="B8" s="44" t="s">
        <v>7</v>
      </c>
      <c r="C8" s="45"/>
      <c r="D8" s="45"/>
      <c r="E8" s="42"/>
      <c r="F8" s="42"/>
      <c r="G8" s="42"/>
      <c r="H8" s="42"/>
      <c r="I8" s="42"/>
      <c r="J8" s="4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pans="1:252" s="60" customFormat="1" ht="15.75" thickBot="1" x14ac:dyDescent="0.3">
      <c r="A9" s="56"/>
      <c r="B9" s="57"/>
      <c r="C9" s="57"/>
      <c r="D9" s="57"/>
      <c r="E9" s="58"/>
      <c r="F9" s="58"/>
      <c r="G9" s="58"/>
      <c r="H9" s="58"/>
      <c r="I9" s="58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</row>
    <row r="10" spans="1:252" ht="15.75" customHeight="1" thickBot="1" x14ac:dyDescent="0.3">
      <c r="A10" s="335" t="s">
        <v>103</v>
      </c>
      <c r="B10" s="335" t="s">
        <v>104</v>
      </c>
      <c r="C10" s="320" t="s">
        <v>105</v>
      </c>
      <c r="D10" s="333"/>
      <c r="E10" s="333"/>
      <c r="F10" s="333"/>
      <c r="G10" s="333"/>
      <c r="H10" s="321"/>
      <c r="I10" s="320" t="s">
        <v>105</v>
      </c>
      <c r="J10" s="333"/>
      <c r="K10" s="333"/>
      <c r="L10" s="333"/>
      <c r="M10" s="333"/>
      <c r="N10" s="321"/>
    </row>
    <row r="11" spans="1:252" ht="51" customHeight="1" thickBot="1" x14ac:dyDescent="0.3">
      <c r="A11" s="336"/>
      <c r="B11" s="299"/>
      <c r="C11" s="61" t="s">
        <v>77</v>
      </c>
      <c r="D11" s="55" t="s">
        <v>40</v>
      </c>
      <c r="E11" s="55" t="s">
        <v>106</v>
      </c>
      <c r="F11" s="55" t="s">
        <v>87</v>
      </c>
      <c r="G11" s="55" t="s">
        <v>107</v>
      </c>
      <c r="H11" s="55" t="s">
        <v>81</v>
      </c>
      <c r="I11" s="61" t="s">
        <v>77</v>
      </c>
      <c r="J11" s="55" t="s">
        <v>40</v>
      </c>
      <c r="K11" s="55" t="s">
        <v>106</v>
      </c>
      <c r="L11" s="55" t="s">
        <v>87</v>
      </c>
      <c r="M11" s="55" t="s">
        <v>107</v>
      </c>
      <c r="N11" s="55" t="s">
        <v>81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2" s="15" customFormat="1" ht="15.75" thickBot="1" x14ac:dyDescent="0.3">
      <c r="A12" s="11"/>
      <c r="B12" s="11"/>
      <c r="C12" s="11"/>
      <c r="D12" s="11"/>
      <c r="E12" s="12"/>
      <c r="F12" s="13"/>
      <c r="G12" s="13"/>
      <c r="H12" s="13"/>
      <c r="I12" s="11"/>
      <c r="J12" s="11"/>
      <c r="K12" s="12"/>
      <c r="L12" s="13"/>
      <c r="M12" s="13"/>
      <c r="N12" s="13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</row>
  </sheetData>
  <mergeCells count="7">
    <mergeCell ref="C10:H10"/>
    <mergeCell ref="I10:N10"/>
    <mergeCell ref="A1:N1"/>
    <mergeCell ref="A2:N2"/>
    <mergeCell ref="A3:N3"/>
    <mergeCell ref="A10:A11"/>
    <mergeCell ref="B10:B11"/>
  </mergeCells>
  <pageMargins left="0.7" right="0.7" top="0.75" bottom="0.75" header="0.3" footer="0.3"/>
  <pageSetup paperSize="9" scale="64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21"/>
  <sheetViews>
    <sheetView topLeftCell="A7" workbookViewId="0">
      <selection activeCell="E21" sqref="E21"/>
    </sheetView>
  </sheetViews>
  <sheetFormatPr baseColWidth="10" defaultColWidth="21" defaultRowHeight="15" x14ac:dyDescent="0.25"/>
  <cols>
    <col min="1" max="1" width="60.42578125" style="2" customWidth="1"/>
    <col min="2" max="2" width="22.28515625" style="2" customWidth="1"/>
    <col min="3" max="3" width="15" style="2" bestFit="1" customWidth="1"/>
    <col min="4" max="4" width="15.7109375" style="64" customWidth="1"/>
    <col min="5" max="5" width="17.140625" style="2" customWidth="1"/>
    <col min="6" max="244" width="11.42578125" style="2" customWidth="1"/>
    <col min="245" max="245" width="3.140625" style="2" customWidth="1"/>
    <col min="246" max="246" width="36" style="2" customWidth="1"/>
    <col min="247" max="247" width="21" style="2"/>
    <col min="248" max="248" width="63.7109375" style="2" customWidth="1"/>
    <col min="249" max="249" width="23.28515625" style="2" customWidth="1"/>
    <col min="250" max="252" width="18.7109375" style="2" customWidth="1"/>
    <col min="253" max="500" width="11.42578125" style="2" customWidth="1"/>
    <col min="501" max="501" width="3.140625" style="2" customWidth="1"/>
    <col min="502" max="502" width="36" style="2" customWidth="1"/>
    <col min="503" max="503" width="21" style="2"/>
    <col min="504" max="504" width="63.7109375" style="2" customWidth="1"/>
    <col min="505" max="505" width="23.28515625" style="2" customWidth="1"/>
    <col min="506" max="508" width="18.7109375" style="2" customWidth="1"/>
    <col min="509" max="756" width="11.42578125" style="2" customWidth="1"/>
    <col min="757" max="757" width="3.140625" style="2" customWidth="1"/>
    <col min="758" max="758" width="36" style="2" customWidth="1"/>
    <col min="759" max="759" width="21" style="2"/>
    <col min="760" max="760" width="63.7109375" style="2" customWidth="1"/>
    <col min="761" max="761" width="23.28515625" style="2" customWidth="1"/>
    <col min="762" max="764" width="18.7109375" style="2" customWidth="1"/>
    <col min="765" max="1012" width="11.42578125" style="2" customWidth="1"/>
    <col min="1013" max="1013" width="3.140625" style="2" customWidth="1"/>
    <col min="1014" max="1014" width="36" style="2" customWidth="1"/>
    <col min="1015" max="1015" width="21" style="2"/>
    <col min="1016" max="1016" width="63.7109375" style="2" customWidth="1"/>
    <col min="1017" max="1017" width="23.28515625" style="2" customWidth="1"/>
    <col min="1018" max="1020" width="18.7109375" style="2" customWidth="1"/>
    <col min="1021" max="1268" width="11.42578125" style="2" customWidth="1"/>
    <col min="1269" max="1269" width="3.140625" style="2" customWidth="1"/>
    <col min="1270" max="1270" width="36" style="2" customWidth="1"/>
    <col min="1271" max="1271" width="21" style="2"/>
    <col min="1272" max="1272" width="63.7109375" style="2" customWidth="1"/>
    <col min="1273" max="1273" width="23.28515625" style="2" customWidth="1"/>
    <col min="1274" max="1276" width="18.7109375" style="2" customWidth="1"/>
    <col min="1277" max="1524" width="11.42578125" style="2" customWidth="1"/>
    <col min="1525" max="1525" width="3.140625" style="2" customWidth="1"/>
    <col min="1526" max="1526" width="36" style="2" customWidth="1"/>
    <col min="1527" max="1527" width="21" style="2"/>
    <col min="1528" max="1528" width="63.7109375" style="2" customWidth="1"/>
    <col min="1529" max="1529" width="23.28515625" style="2" customWidth="1"/>
    <col min="1530" max="1532" width="18.7109375" style="2" customWidth="1"/>
    <col min="1533" max="1780" width="11.42578125" style="2" customWidth="1"/>
    <col min="1781" max="1781" width="3.140625" style="2" customWidth="1"/>
    <col min="1782" max="1782" width="36" style="2" customWidth="1"/>
    <col min="1783" max="1783" width="21" style="2"/>
    <col min="1784" max="1784" width="63.7109375" style="2" customWidth="1"/>
    <col min="1785" max="1785" width="23.28515625" style="2" customWidth="1"/>
    <col min="1786" max="1788" width="18.7109375" style="2" customWidth="1"/>
    <col min="1789" max="2036" width="11.42578125" style="2" customWidth="1"/>
    <col min="2037" max="2037" width="3.140625" style="2" customWidth="1"/>
    <col min="2038" max="2038" width="36" style="2" customWidth="1"/>
    <col min="2039" max="2039" width="21" style="2"/>
    <col min="2040" max="2040" width="63.7109375" style="2" customWidth="1"/>
    <col min="2041" max="2041" width="23.28515625" style="2" customWidth="1"/>
    <col min="2042" max="2044" width="18.7109375" style="2" customWidth="1"/>
    <col min="2045" max="2292" width="11.42578125" style="2" customWidth="1"/>
    <col min="2293" max="2293" width="3.140625" style="2" customWidth="1"/>
    <col min="2294" max="2294" width="36" style="2" customWidth="1"/>
    <col min="2295" max="2295" width="21" style="2"/>
    <col min="2296" max="2296" width="63.7109375" style="2" customWidth="1"/>
    <col min="2297" max="2297" width="23.28515625" style="2" customWidth="1"/>
    <col min="2298" max="2300" width="18.7109375" style="2" customWidth="1"/>
    <col min="2301" max="2548" width="11.42578125" style="2" customWidth="1"/>
    <col min="2549" max="2549" width="3.140625" style="2" customWidth="1"/>
    <col min="2550" max="2550" width="36" style="2" customWidth="1"/>
    <col min="2551" max="2551" width="21" style="2"/>
    <col min="2552" max="2552" width="63.7109375" style="2" customWidth="1"/>
    <col min="2553" max="2553" width="23.28515625" style="2" customWidth="1"/>
    <col min="2554" max="2556" width="18.7109375" style="2" customWidth="1"/>
    <col min="2557" max="2804" width="11.42578125" style="2" customWidth="1"/>
    <col min="2805" max="2805" width="3.140625" style="2" customWidth="1"/>
    <col min="2806" max="2806" width="36" style="2" customWidth="1"/>
    <col min="2807" max="2807" width="21" style="2"/>
    <col min="2808" max="2808" width="63.7109375" style="2" customWidth="1"/>
    <col min="2809" max="2809" width="23.28515625" style="2" customWidth="1"/>
    <col min="2810" max="2812" width="18.7109375" style="2" customWidth="1"/>
    <col min="2813" max="3060" width="11.42578125" style="2" customWidth="1"/>
    <col min="3061" max="3061" width="3.140625" style="2" customWidth="1"/>
    <col min="3062" max="3062" width="36" style="2" customWidth="1"/>
    <col min="3063" max="3063" width="21" style="2"/>
    <col min="3064" max="3064" width="63.7109375" style="2" customWidth="1"/>
    <col min="3065" max="3065" width="23.28515625" style="2" customWidth="1"/>
    <col min="3066" max="3068" width="18.7109375" style="2" customWidth="1"/>
    <col min="3069" max="3316" width="11.42578125" style="2" customWidth="1"/>
    <col min="3317" max="3317" width="3.140625" style="2" customWidth="1"/>
    <col min="3318" max="3318" width="36" style="2" customWidth="1"/>
    <col min="3319" max="3319" width="21" style="2"/>
    <col min="3320" max="3320" width="63.7109375" style="2" customWidth="1"/>
    <col min="3321" max="3321" width="23.28515625" style="2" customWidth="1"/>
    <col min="3322" max="3324" width="18.7109375" style="2" customWidth="1"/>
    <col min="3325" max="3572" width="11.42578125" style="2" customWidth="1"/>
    <col min="3573" max="3573" width="3.140625" style="2" customWidth="1"/>
    <col min="3574" max="3574" width="36" style="2" customWidth="1"/>
    <col min="3575" max="3575" width="21" style="2"/>
    <col min="3576" max="3576" width="63.7109375" style="2" customWidth="1"/>
    <col min="3577" max="3577" width="23.28515625" style="2" customWidth="1"/>
    <col min="3578" max="3580" width="18.7109375" style="2" customWidth="1"/>
    <col min="3581" max="3828" width="11.42578125" style="2" customWidth="1"/>
    <col min="3829" max="3829" width="3.140625" style="2" customWidth="1"/>
    <col min="3830" max="3830" width="36" style="2" customWidth="1"/>
    <col min="3831" max="3831" width="21" style="2"/>
    <col min="3832" max="3832" width="63.7109375" style="2" customWidth="1"/>
    <col min="3833" max="3833" width="23.28515625" style="2" customWidth="1"/>
    <col min="3834" max="3836" width="18.7109375" style="2" customWidth="1"/>
    <col min="3837" max="4084" width="11.42578125" style="2" customWidth="1"/>
    <col min="4085" max="4085" width="3.140625" style="2" customWidth="1"/>
    <col min="4086" max="4086" width="36" style="2" customWidth="1"/>
    <col min="4087" max="4087" width="21" style="2"/>
    <col min="4088" max="4088" width="63.7109375" style="2" customWidth="1"/>
    <col min="4089" max="4089" width="23.28515625" style="2" customWidth="1"/>
    <col min="4090" max="4092" width="18.7109375" style="2" customWidth="1"/>
    <col min="4093" max="4340" width="11.42578125" style="2" customWidth="1"/>
    <col min="4341" max="4341" width="3.140625" style="2" customWidth="1"/>
    <col min="4342" max="4342" width="36" style="2" customWidth="1"/>
    <col min="4343" max="4343" width="21" style="2"/>
    <col min="4344" max="4344" width="63.7109375" style="2" customWidth="1"/>
    <col min="4345" max="4345" width="23.28515625" style="2" customWidth="1"/>
    <col min="4346" max="4348" width="18.7109375" style="2" customWidth="1"/>
    <col min="4349" max="4596" width="11.42578125" style="2" customWidth="1"/>
    <col min="4597" max="4597" width="3.140625" style="2" customWidth="1"/>
    <col min="4598" max="4598" width="36" style="2" customWidth="1"/>
    <col min="4599" max="4599" width="21" style="2"/>
    <col min="4600" max="4600" width="63.7109375" style="2" customWidth="1"/>
    <col min="4601" max="4601" width="23.28515625" style="2" customWidth="1"/>
    <col min="4602" max="4604" width="18.7109375" style="2" customWidth="1"/>
    <col min="4605" max="4852" width="11.42578125" style="2" customWidth="1"/>
    <col min="4853" max="4853" width="3.140625" style="2" customWidth="1"/>
    <col min="4854" max="4854" width="36" style="2" customWidth="1"/>
    <col min="4855" max="4855" width="21" style="2"/>
    <col min="4856" max="4856" width="63.7109375" style="2" customWidth="1"/>
    <col min="4857" max="4857" width="23.28515625" style="2" customWidth="1"/>
    <col min="4858" max="4860" width="18.7109375" style="2" customWidth="1"/>
    <col min="4861" max="5108" width="11.42578125" style="2" customWidth="1"/>
    <col min="5109" max="5109" width="3.140625" style="2" customWidth="1"/>
    <col min="5110" max="5110" width="36" style="2" customWidth="1"/>
    <col min="5111" max="5111" width="21" style="2"/>
    <col min="5112" max="5112" width="63.7109375" style="2" customWidth="1"/>
    <col min="5113" max="5113" width="23.28515625" style="2" customWidth="1"/>
    <col min="5114" max="5116" width="18.7109375" style="2" customWidth="1"/>
    <col min="5117" max="5364" width="11.42578125" style="2" customWidth="1"/>
    <col min="5365" max="5365" width="3.140625" style="2" customWidth="1"/>
    <col min="5366" max="5366" width="36" style="2" customWidth="1"/>
    <col min="5367" max="5367" width="21" style="2"/>
    <col min="5368" max="5368" width="63.7109375" style="2" customWidth="1"/>
    <col min="5369" max="5369" width="23.28515625" style="2" customWidth="1"/>
    <col min="5370" max="5372" width="18.7109375" style="2" customWidth="1"/>
    <col min="5373" max="5620" width="11.42578125" style="2" customWidth="1"/>
    <col min="5621" max="5621" width="3.140625" style="2" customWidth="1"/>
    <col min="5622" max="5622" width="36" style="2" customWidth="1"/>
    <col min="5623" max="5623" width="21" style="2"/>
    <col min="5624" max="5624" width="63.7109375" style="2" customWidth="1"/>
    <col min="5625" max="5625" width="23.28515625" style="2" customWidth="1"/>
    <col min="5626" max="5628" width="18.7109375" style="2" customWidth="1"/>
    <col min="5629" max="5876" width="11.42578125" style="2" customWidth="1"/>
    <col min="5877" max="5877" width="3.140625" style="2" customWidth="1"/>
    <col min="5878" max="5878" width="36" style="2" customWidth="1"/>
    <col min="5879" max="5879" width="21" style="2"/>
    <col min="5880" max="5880" width="63.7109375" style="2" customWidth="1"/>
    <col min="5881" max="5881" width="23.28515625" style="2" customWidth="1"/>
    <col min="5882" max="5884" width="18.7109375" style="2" customWidth="1"/>
    <col min="5885" max="6132" width="11.42578125" style="2" customWidth="1"/>
    <col min="6133" max="6133" width="3.140625" style="2" customWidth="1"/>
    <col min="6134" max="6134" width="36" style="2" customWidth="1"/>
    <col min="6135" max="6135" width="21" style="2"/>
    <col min="6136" max="6136" width="63.7109375" style="2" customWidth="1"/>
    <col min="6137" max="6137" width="23.28515625" style="2" customWidth="1"/>
    <col min="6138" max="6140" width="18.7109375" style="2" customWidth="1"/>
    <col min="6141" max="6388" width="11.42578125" style="2" customWidth="1"/>
    <col min="6389" max="6389" width="3.140625" style="2" customWidth="1"/>
    <col min="6390" max="6390" width="36" style="2" customWidth="1"/>
    <col min="6391" max="6391" width="21" style="2"/>
    <col min="6392" max="6392" width="63.7109375" style="2" customWidth="1"/>
    <col min="6393" max="6393" width="23.28515625" style="2" customWidth="1"/>
    <col min="6394" max="6396" width="18.7109375" style="2" customWidth="1"/>
    <col min="6397" max="6644" width="11.42578125" style="2" customWidth="1"/>
    <col min="6645" max="6645" width="3.140625" style="2" customWidth="1"/>
    <col min="6646" max="6646" width="36" style="2" customWidth="1"/>
    <col min="6647" max="6647" width="21" style="2"/>
    <col min="6648" max="6648" width="63.7109375" style="2" customWidth="1"/>
    <col min="6649" max="6649" width="23.28515625" style="2" customWidth="1"/>
    <col min="6650" max="6652" width="18.7109375" style="2" customWidth="1"/>
    <col min="6653" max="6900" width="11.42578125" style="2" customWidth="1"/>
    <col min="6901" max="6901" width="3.140625" style="2" customWidth="1"/>
    <col min="6902" max="6902" width="36" style="2" customWidth="1"/>
    <col min="6903" max="6903" width="21" style="2"/>
    <col min="6904" max="6904" width="63.7109375" style="2" customWidth="1"/>
    <col min="6905" max="6905" width="23.28515625" style="2" customWidth="1"/>
    <col min="6906" max="6908" width="18.7109375" style="2" customWidth="1"/>
    <col min="6909" max="7156" width="11.42578125" style="2" customWidth="1"/>
    <col min="7157" max="7157" width="3.140625" style="2" customWidth="1"/>
    <col min="7158" max="7158" width="36" style="2" customWidth="1"/>
    <col min="7159" max="7159" width="21" style="2"/>
    <col min="7160" max="7160" width="63.7109375" style="2" customWidth="1"/>
    <col min="7161" max="7161" width="23.28515625" style="2" customWidth="1"/>
    <col min="7162" max="7164" width="18.7109375" style="2" customWidth="1"/>
    <col min="7165" max="7412" width="11.42578125" style="2" customWidth="1"/>
    <col min="7413" max="7413" width="3.140625" style="2" customWidth="1"/>
    <col min="7414" max="7414" width="36" style="2" customWidth="1"/>
    <col min="7415" max="7415" width="21" style="2"/>
    <col min="7416" max="7416" width="63.7109375" style="2" customWidth="1"/>
    <col min="7417" max="7417" width="23.28515625" style="2" customWidth="1"/>
    <col min="7418" max="7420" width="18.7109375" style="2" customWidth="1"/>
    <col min="7421" max="7668" width="11.42578125" style="2" customWidth="1"/>
    <col min="7669" max="7669" width="3.140625" style="2" customWidth="1"/>
    <col min="7670" max="7670" width="36" style="2" customWidth="1"/>
    <col min="7671" max="7671" width="21" style="2"/>
    <col min="7672" max="7672" width="63.7109375" style="2" customWidth="1"/>
    <col min="7673" max="7673" width="23.28515625" style="2" customWidth="1"/>
    <col min="7674" max="7676" width="18.7109375" style="2" customWidth="1"/>
    <col min="7677" max="7924" width="11.42578125" style="2" customWidth="1"/>
    <col min="7925" max="7925" width="3.140625" style="2" customWidth="1"/>
    <col min="7926" max="7926" width="36" style="2" customWidth="1"/>
    <col min="7927" max="7927" width="21" style="2"/>
    <col min="7928" max="7928" width="63.7109375" style="2" customWidth="1"/>
    <col min="7929" max="7929" width="23.28515625" style="2" customWidth="1"/>
    <col min="7930" max="7932" width="18.7109375" style="2" customWidth="1"/>
    <col min="7933" max="8180" width="11.42578125" style="2" customWidth="1"/>
    <col min="8181" max="8181" width="3.140625" style="2" customWidth="1"/>
    <col min="8182" max="8182" width="36" style="2" customWidth="1"/>
    <col min="8183" max="8183" width="21" style="2"/>
    <col min="8184" max="8184" width="63.7109375" style="2" customWidth="1"/>
    <col min="8185" max="8185" width="23.28515625" style="2" customWidth="1"/>
    <col min="8186" max="8188" width="18.7109375" style="2" customWidth="1"/>
    <col min="8189" max="8436" width="11.42578125" style="2" customWidth="1"/>
    <col min="8437" max="8437" width="3.140625" style="2" customWidth="1"/>
    <col min="8438" max="8438" width="36" style="2" customWidth="1"/>
    <col min="8439" max="8439" width="21" style="2"/>
    <col min="8440" max="8440" width="63.7109375" style="2" customWidth="1"/>
    <col min="8441" max="8441" width="23.28515625" style="2" customWidth="1"/>
    <col min="8442" max="8444" width="18.7109375" style="2" customWidth="1"/>
    <col min="8445" max="8692" width="11.42578125" style="2" customWidth="1"/>
    <col min="8693" max="8693" width="3.140625" style="2" customWidth="1"/>
    <col min="8694" max="8694" width="36" style="2" customWidth="1"/>
    <col min="8695" max="8695" width="21" style="2"/>
    <col min="8696" max="8696" width="63.7109375" style="2" customWidth="1"/>
    <col min="8697" max="8697" width="23.28515625" style="2" customWidth="1"/>
    <col min="8698" max="8700" width="18.7109375" style="2" customWidth="1"/>
    <col min="8701" max="8948" width="11.42578125" style="2" customWidth="1"/>
    <col min="8949" max="8949" width="3.140625" style="2" customWidth="1"/>
    <col min="8950" max="8950" width="36" style="2" customWidth="1"/>
    <col min="8951" max="8951" width="21" style="2"/>
    <col min="8952" max="8952" width="63.7109375" style="2" customWidth="1"/>
    <col min="8953" max="8953" width="23.28515625" style="2" customWidth="1"/>
    <col min="8954" max="8956" width="18.7109375" style="2" customWidth="1"/>
    <col min="8957" max="9204" width="11.42578125" style="2" customWidth="1"/>
    <col min="9205" max="9205" width="3.140625" style="2" customWidth="1"/>
    <col min="9206" max="9206" width="36" style="2" customWidth="1"/>
    <col min="9207" max="9207" width="21" style="2"/>
    <col min="9208" max="9208" width="63.7109375" style="2" customWidth="1"/>
    <col min="9209" max="9209" width="23.28515625" style="2" customWidth="1"/>
    <col min="9210" max="9212" width="18.7109375" style="2" customWidth="1"/>
    <col min="9213" max="9460" width="11.42578125" style="2" customWidth="1"/>
    <col min="9461" max="9461" width="3.140625" style="2" customWidth="1"/>
    <col min="9462" max="9462" width="36" style="2" customWidth="1"/>
    <col min="9463" max="9463" width="21" style="2"/>
    <col min="9464" max="9464" width="63.7109375" style="2" customWidth="1"/>
    <col min="9465" max="9465" width="23.28515625" style="2" customWidth="1"/>
    <col min="9466" max="9468" width="18.7109375" style="2" customWidth="1"/>
    <col min="9469" max="9716" width="11.42578125" style="2" customWidth="1"/>
    <col min="9717" max="9717" width="3.140625" style="2" customWidth="1"/>
    <col min="9718" max="9718" width="36" style="2" customWidth="1"/>
    <col min="9719" max="9719" width="21" style="2"/>
    <col min="9720" max="9720" width="63.7109375" style="2" customWidth="1"/>
    <col min="9721" max="9721" width="23.28515625" style="2" customWidth="1"/>
    <col min="9722" max="9724" width="18.7109375" style="2" customWidth="1"/>
    <col min="9725" max="9972" width="11.42578125" style="2" customWidth="1"/>
    <col min="9973" max="9973" width="3.140625" style="2" customWidth="1"/>
    <col min="9974" max="9974" width="36" style="2" customWidth="1"/>
    <col min="9975" max="9975" width="21" style="2"/>
    <col min="9976" max="9976" width="63.7109375" style="2" customWidth="1"/>
    <col min="9977" max="9977" width="23.28515625" style="2" customWidth="1"/>
    <col min="9978" max="9980" width="18.7109375" style="2" customWidth="1"/>
    <col min="9981" max="10228" width="11.42578125" style="2" customWidth="1"/>
    <col min="10229" max="10229" width="3.140625" style="2" customWidth="1"/>
    <col min="10230" max="10230" width="36" style="2" customWidth="1"/>
    <col min="10231" max="10231" width="21" style="2"/>
    <col min="10232" max="10232" width="63.7109375" style="2" customWidth="1"/>
    <col min="10233" max="10233" width="23.28515625" style="2" customWidth="1"/>
    <col min="10234" max="10236" width="18.7109375" style="2" customWidth="1"/>
    <col min="10237" max="10484" width="11.42578125" style="2" customWidth="1"/>
    <col min="10485" max="10485" width="3.140625" style="2" customWidth="1"/>
    <col min="10486" max="10486" width="36" style="2" customWidth="1"/>
    <col min="10487" max="10487" width="21" style="2"/>
    <col min="10488" max="10488" width="63.7109375" style="2" customWidth="1"/>
    <col min="10489" max="10489" width="23.28515625" style="2" customWidth="1"/>
    <col min="10490" max="10492" width="18.7109375" style="2" customWidth="1"/>
    <col min="10493" max="10740" width="11.42578125" style="2" customWidth="1"/>
    <col min="10741" max="10741" width="3.140625" style="2" customWidth="1"/>
    <col min="10742" max="10742" width="36" style="2" customWidth="1"/>
    <col min="10743" max="10743" width="21" style="2"/>
    <col min="10744" max="10744" width="63.7109375" style="2" customWidth="1"/>
    <col min="10745" max="10745" width="23.28515625" style="2" customWidth="1"/>
    <col min="10746" max="10748" width="18.7109375" style="2" customWidth="1"/>
    <col min="10749" max="10996" width="11.42578125" style="2" customWidth="1"/>
    <col min="10997" max="10997" width="3.140625" style="2" customWidth="1"/>
    <col min="10998" max="10998" width="36" style="2" customWidth="1"/>
    <col min="10999" max="10999" width="21" style="2"/>
    <col min="11000" max="11000" width="63.7109375" style="2" customWidth="1"/>
    <col min="11001" max="11001" width="23.28515625" style="2" customWidth="1"/>
    <col min="11002" max="11004" width="18.7109375" style="2" customWidth="1"/>
    <col min="11005" max="11252" width="11.42578125" style="2" customWidth="1"/>
    <col min="11253" max="11253" width="3.140625" style="2" customWidth="1"/>
    <col min="11254" max="11254" width="36" style="2" customWidth="1"/>
    <col min="11255" max="11255" width="21" style="2"/>
    <col min="11256" max="11256" width="63.7109375" style="2" customWidth="1"/>
    <col min="11257" max="11257" width="23.28515625" style="2" customWidth="1"/>
    <col min="11258" max="11260" width="18.7109375" style="2" customWidth="1"/>
    <col min="11261" max="11508" width="11.42578125" style="2" customWidth="1"/>
    <col min="11509" max="11509" width="3.140625" style="2" customWidth="1"/>
    <col min="11510" max="11510" width="36" style="2" customWidth="1"/>
    <col min="11511" max="11511" width="21" style="2"/>
    <col min="11512" max="11512" width="63.7109375" style="2" customWidth="1"/>
    <col min="11513" max="11513" width="23.28515625" style="2" customWidth="1"/>
    <col min="11514" max="11516" width="18.7109375" style="2" customWidth="1"/>
    <col min="11517" max="11764" width="11.42578125" style="2" customWidth="1"/>
    <col min="11765" max="11765" width="3.140625" style="2" customWidth="1"/>
    <col min="11766" max="11766" width="36" style="2" customWidth="1"/>
    <col min="11767" max="11767" width="21" style="2"/>
    <col min="11768" max="11768" width="63.7109375" style="2" customWidth="1"/>
    <col min="11769" max="11769" width="23.28515625" style="2" customWidth="1"/>
    <col min="11770" max="11772" width="18.7109375" style="2" customWidth="1"/>
    <col min="11773" max="12020" width="11.42578125" style="2" customWidth="1"/>
    <col min="12021" max="12021" width="3.140625" style="2" customWidth="1"/>
    <col min="12022" max="12022" width="36" style="2" customWidth="1"/>
    <col min="12023" max="12023" width="21" style="2"/>
    <col min="12024" max="12024" width="63.7109375" style="2" customWidth="1"/>
    <col min="12025" max="12025" width="23.28515625" style="2" customWidth="1"/>
    <col min="12026" max="12028" width="18.7109375" style="2" customWidth="1"/>
    <col min="12029" max="12276" width="11.42578125" style="2" customWidth="1"/>
    <col min="12277" max="12277" width="3.140625" style="2" customWidth="1"/>
    <col min="12278" max="12278" width="36" style="2" customWidth="1"/>
    <col min="12279" max="12279" width="21" style="2"/>
    <col min="12280" max="12280" width="63.7109375" style="2" customWidth="1"/>
    <col min="12281" max="12281" width="23.28515625" style="2" customWidth="1"/>
    <col min="12282" max="12284" width="18.7109375" style="2" customWidth="1"/>
    <col min="12285" max="12532" width="11.42578125" style="2" customWidth="1"/>
    <col min="12533" max="12533" width="3.140625" style="2" customWidth="1"/>
    <col min="12534" max="12534" width="36" style="2" customWidth="1"/>
    <col min="12535" max="12535" width="21" style="2"/>
    <col min="12536" max="12536" width="63.7109375" style="2" customWidth="1"/>
    <col min="12537" max="12537" width="23.28515625" style="2" customWidth="1"/>
    <col min="12538" max="12540" width="18.7109375" style="2" customWidth="1"/>
    <col min="12541" max="12788" width="11.42578125" style="2" customWidth="1"/>
    <col min="12789" max="12789" width="3.140625" style="2" customWidth="1"/>
    <col min="12790" max="12790" width="36" style="2" customWidth="1"/>
    <col min="12791" max="12791" width="21" style="2"/>
    <col min="12792" max="12792" width="63.7109375" style="2" customWidth="1"/>
    <col min="12793" max="12793" width="23.28515625" style="2" customWidth="1"/>
    <col min="12794" max="12796" width="18.7109375" style="2" customWidth="1"/>
    <col min="12797" max="13044" width="11.42578125" style="2" customWidth="1"/>
    <col min="13045" max="13045" width="3.140625" style="2" customWidth="1"/>
    <col min="13046" max="13046" width="36" style="2" customWidth="1"/>
    <col min="13047" max="13047" width="21" style="2"/>
    <col min="13048" max="13048" width="63.7109375" style="2" customWidth="1"/>
    <col min="13049" max="13049" width="23.28515625" style="2" customWidth="1"/>
    <col min="13050" max="13052" width="18.7109375" style="2" customWidth="1"/>
    <col min="13053" max="13300" width="11.42578125" style="2" customWidth="1"/>
    <col min="13301" max="13301" width="3.140625" style="2" customWidth="1"/>
    <col min="13302" max="13302" width="36" style="2" customWidth="1"/>
    <col min="13303" max="13303" width="21" style="2"/>
    <col min="13304" max="13304" width="63.7109375" style="2" customWidth="1"/>
    <col min="13305" max="13305" width="23.28515625" style="2" customWidth="1"/>
    <col min="13306" max="13308" width="18.7109375" style="2" customWidth="1"/>
    <col min="13309" max="13556" width="11.42578125" style="2" customWidth="1"/>
    <col min="13557" max="13557" width="3.140625" style="2" customWidth="1"/>
    <col min="13558" max="13558" width="36" style="2" customWidth="1"/>
    <col min="13559" max="13559" width="21" style="2"/>
    <col min="13560" max="13560" width="63.7109375" style="2" customWidth="1"/>
    <col min="13561" max="13561" width="23.28515625" style="2" customWidth="1"/>
    <col min="13562" max="13564" width="18.7109375" style="2" customWidth="1"/>
    <col min="13565" max="13812" width="11.42578125" style="2" customWidth="1"/>
    <col min="13813" max="13813" width="3.140625" style="2" customWidth="1"/>
    <col min="13814" max="13814" width="36" style="2" customWidth="1"/>
    <col min="13815" max="13815" width="21" style="2"/>
    <col min="13816" max="13816" width="63.7109375" style="2" customWidth="1"/>
    <col min="13817" max="13817" width="23.28515625" style="2" customWidth="1"/>
    <col min="13818" max="13820" width="18.7109375" style="2" customWidth="1"/>
    <col min="13821" max="14068" width="11.42578125" style="2" customWidth="1"/>
    <col min="14069" max="14069" width="3.140625" style="2" customWidth="1"/>
    <col min="14070" max="14070" width="36" style="2" customWidth="1"/>
    <col min="14071" max="14071" width="21" style="2"/>
    <col min="14072" max="14072" width="63.7109375" style="2" customWidth="1"/>
    <col min="14073" max="14073" width="23.28515625" style="2" customWidth="1"/>
    <col min="14074" max="14076" width="18.7109375" style="2" customWidth="1"/>
    <col min="14077" max="14324" width="11.42578125" style="2" customWidth="1"/>
    <col min="14325" max="14325" width="3.140625" style="2" customWidth="1"/>
    <col min="14326" max="14326" width="36" style="2" customWidth="1"/>
    <col min="14327" max="14327" width="21" style="2"/>
    <col min="14328" max="14328" width="63.7109375" style="2" customWidth="1"/>
    <col min="14329" max="14329" width="23.28515625" style="2" customWidth="1"/>
    <col min="14330" max="14332" width="18.7109375" style="2" customWidth="1"/>
    <col min="14333" max="14580" width="11.42578125" style="2" customWidth="1"/>
    <col min="14581" max="14581" width="3.140625" style="2" customWidth="1"/>
    <col min="14582" max="14582" width="36" style="2" customWidth="1"/>
    <col min="14583" max="14583" width="21" style="2"/>
    <col min="14584" max="14584" width="63.7109375" style="2" customWidth="1"/>
    <col min="14585" max="14585" width="23.28515625" style="2" customWidth="1"/>
    <col min="14586" max="14588" width="18.7109375" style="2" customWidth="1"/>
    <col min="14589" max="14836" width="11.42578125" style="2" customWidth="1"/>
    <col min="14837" max="14837" width="3.140625" style="2" customWidth="1"/>
    <col min="14838" max="14838" width="36" style="2" customWidth="1"/>
    <col min="14839" max="14839" width="21" style="2"/>
    <col min="14840" max="14840" width="63.7109375" style="2" customWidth="1"/>
    <col min="14841" max="14841" width="23.28515625" style="2" customWidth="1"/>
    <col min="14842" max="14844" width="18.7109375" style="2" customWidth="1"/>
    <col min="14845" max="15092" width="11.42578125" style="2" customWidth="1"/>
    <col min="15093" max="15093" width="3.140625" style="2" customWidth="1"/>
    <col min="15094" max="15094" width="36" style="2" customWidth="1"/>
    <col min="15095" max="15095" width="21" style="2"/>
    <col min="15096" max="15096" width="63.7109375" style="2" customWidth="1"/>
    <col min="15097" max="15097" width="23.28515625" style="2" customWidth="1"/>
    <col min="15098" max="15100" width="18.7109375" style="2" customWidth="1"/>
    <col min="15101" max="15348" width="11.42578125" style="2" customWidth="1"/>
    <col min="15349" max="15349" width="3.140625" style="2" customWidth="1"/>
    <col min="15350" max="15350" width="36" style="2" customWidth="1"/>
    <col min="15351" max="15351" width="21" style="2"/>
    <col min="15352" max="15352" width="63.7109375" style="2" customWidth="1"/>
    <col min="15353" max="15353" width="23.28515625" style="2" customWidth="1"/>
    <col min="15354" max="15356" width="18.7109375" style="2" customWidth="1"/>
    <col min="15357" max="15604" width="11.42578125" style="2" customWidth="1"/>
    <col min="15605" max="15605" width="3.140625" style="2" customWidth="1"/>
    <col min="15606" max="15606" width="36" style="2" customWidth="1"/>
    <col min="15607" max="15607" width="21" style="2"/>
    <col min="15608" max="15608" width="63.7109375" style="2" customWidth="1"/>
    <col min="15609" max="15609" width="23.28515625" style="2" customWidth="1"/>
    <col min="15610" max="15612" width="18.7109375" style="2" customWidth="1"/>
    <col min="15613" max="15860" width="11.42578125" style="2" customWidth="1"/>
    <col min="15861" max="15861" width="3.140625" style="2" customWidth="1"/>
    <col min="15862" max="15862" width="36" style="2" customWidth="1"/>
    <col min="15863" max="15863" width="21" style="2"/>
    <col min="15864" max="15864" width="63.7109375" style="2" customWidth="1"/>
    <col min="15865" max="15865" width="23.28515625" style="2" customWidth="1"/>
    <col min="15866" max="15868" width="18.7109375" style="2" customWidth="1"/>
    <col min="15869" max="16116" width="11.42578125" style="2" customWidth="1"/>
    <col min="16117" max="16117" width="3.140625" style="2" customWidth="1"/>
    <col min="16118" max="16118" width="36" style="2" customWidth="1"/>
    <col min="16119" max="16119" width="21" style="2"/>
    <col min="16120" max="16120" width="63.7109375" style="2" customWidth="1"/>
    <col min="16121" max="16121" width="23.28515625" style="2" customWidth="1"/>
    <col min="16122" max="16124" width="18.7109375" style="2" customWidth="1"/>
    <col min="16125" max="16372" width="11.42578125" style="2" customWidth="1"/>
    <col min="16373" max="16373" width="3.140625" style="2" customWidth="1"/>
    <col min="16374" max="16374" width="36" style="2" customWidth="1"/>
    <col min="16375" max="16384" width="21" style="2"/>
  </cols>
  <sheetData>
    <row r="1" spans="1:247" ht="23.25" customHeight="1" x14ac:dyDescent="0.25">
      <c r="A1" s="290" t="s">
        <v>6</v>
      </c>
      <c r="B1" s="324"/>
      <c r="C1" s="324"/>
      <c r="D1" s="324"/>
      <c r="E1" s="3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47" ht="36" customHeight="1" x14ac:dyDescent="0.25">
      <c r="A2" s="326" t="s">
        <v>93</v>
      </c>
      <c r="B2" s="327"/>
      <c r="C2" s="327"/>
      <c r="D2" s="327"/>
      <c r="E2" s="3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</row>
    <row r="3" spans="1:247" ht="15.75" customHeight="1" thickBot="1" x14ac:dyDescent="0.3">
      <c r="A3" s="328" t="s">
        <v>0</v>
      </c>
      <c r="B3" s="329"/>
      <c r="C3" s="329"/>
      <c r="D3" s="329"/>
      <c r="E3" s="33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</row>
    <row r="4" spans="1:247" ht="15.75" thickBot="1" x14ac:dyDescent="0.3"/>
    <row r="5" spans="1:247" ht="15.75" thickBot="1" x14ac:dyDescent="0.3">
      <c r="A5" s="5" t="s">
        <v>1</v>
      </c>
      <c r="B5" s="38"/>
      <c r="C5" s="39"/>
      <c r="D5" s="65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</row>
    <row r="6" spans="1:247" ht="15.75" thickBot="1" x14ac:dyDescent="0.3">
      <c r="A6" s="3" t="s">
        <v>2</v>
      </c>
      <c r="B6" s="41" t="s">
        <v>8</v>
      </c>
      <c r="C6" s="42"/>
      <c r="D6" s="66"/>
      <c r="E6" s="4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</row>
    <row r="7" spans="1:247" ht="15.75" thickBot="1" x14ac:dyDescent="0.3">
      <c r="A7" s="4" t="s">
        <v>3</v>
      </c>
      <c r="B7" s="41" t="s">
        <v>4</v>
      </c>
      <c r="C7" s="42"/>
      <c r="D7" s="66"/>
      <c r="E7" s="4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</row>
    <row r="8" spans="1:247" ht="15.75" thickBot="1" x14ac:dyDescent="0.3">
      <c r="A8" s="3" t="s">
        <v>5</v>
      </c>
      <c r="B8" s="44" t="s">
        <v>125</v>
      </c>
      <c r="C8" s="45"/>
      <c r="D8" s="66"/>
      <c r="E8" s="4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</row>
    <row r="9" spans="1:247" s="60" customFormat="1" ht="15.75" thickBot="1" x14ac:dyDescent="0.3">
      <c r="A9" s="56"/>
      <c r="B9" s="57"/>
      <c r="C9" s="57"/>
      <c r="D9" s="67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</row>
    <row r="10" spans="1:247" ht="15.75" customHeight="1" thickBot="1" x14ac:dyDescent="0.3">
      <c r="A10" s="335" t="s">
        <v>88</v>
      </c>
      <c r="B10" s="320" t="s">
        <v>89</v>
      </c>
      <c r="C10" s="321"/>
      <c r="D10" s="320" t="s">
        <v>37</v>
      </c>
      <c r="E10" s="321"/>
    </row>
    <row r="11" spans="1:247" ht="51" customHeight="1" thickBot="1" x14ac:dyDescent="0.3">
      <c r="A11" s="336"/>
      <c r="B11" s="9" t="s">
        <v>90</v>
      </c>
      <c r="C11" s="9" t="s">
        <v>91</v>
      </c>
      <c r="D11" s="68" t="s">
        <v>92</v>
      </c>
      <c r="E11" s="9" t="s">
        <v>99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7" s="15" customFormat="1" ht="15.75" thickBot="1" x14ac:dyDescent="0.3">
      <c r="A12" s="11" t="s">
        <v>32</v>
      </c>
      <c r="B12" s="11"/>
      <c r="C12" s="12"/>
      <c r="D12" s="69">
        <f>+D20</f>
        <v>0</v>
      </c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spans="1:247" ht="23.25" thickBot="1" x14ac:dyDescent="0.3">
      <c r="A13" s="62" t="s">
        <v>94</v>
      </c>
      <c r="B13" s="11"/>
      <c r="C13" s="11"/>
      <c r="D13" s="70"/>
      <c r="E13" s="11"/>
    </row>
    <row r="14" spans="1:247" ht="15.75" thickBot="1" x14ac:dyDescent="0.3">
      <c r="A14" s="62" t="s">
        <v>95</v>
      </c>
      <c r="B14" s="11"/>
      <c r="C14" s="11"/>
      <c r="D14" s="70"/>
      <c r="E14" s="11"/>
    </row>
    <row r="15" spans="1:247" ht="15.75" thickBot="1" x14ac:dyDescent="0.3">
      <c r="A15" s="62" t="s">
        <v>96</v>
      </c>
      <c r="B15" s="11"/>
      <c r="C15" s="11"/>
      <c r="D15" s="70"/>
      <c r="E15" s="11"/>
    </row>
    <row r="16" spans="1:247" ht="23.25" thickBot="1" x14ac:dyDescent="0.3">
      <c r="A16" s="11" t="s">
        <v>97</v>
      </c>
      <c r="B16" s="11"/>
      <c r="C16" s="11"/>
      <c r="D16" s="70"/>
      <c r="E16" s="11"/>
    </row>
    <row r="17" spans="1:5" ht="15.75" thickBot="1" x14ac:dyDescent="0.3">
      <c r="A17" s="11"/>
      <c r="B17" s="11"/>
      <c r="C17" s="11"/>
      <c r="D17" s="70"/>
      <c r="E17" s="11"/>
    </row>
    <row r="18" spans="1:5" ht="23.25" thickBot="1" x14ac:dyDescent="0.3">
      <c r="A18" s="11" t="s">
        <v>98</v>
      </c>
      <c r="B18" s="11"/>
      <c r="C18" s="11"/>
      <c r="D18" s="70"/>
      <c r="E18" s="11"/>
    </row>
    <row r="19" spans="1:5" ht="15.75" thickBot="1" x14ac:dyDescent="0.3">
      <c r="A19" s="11"/>
      <c r="B19" s="11"/>
      <c r="C19" s="11"/>
      <c r="D19" s="70"/>
      <c r="E19" s="11"/>
    </row>
    <row r="20" spans="1:5" ht="23.25" thickBot="1" x14ac:dyDescent="0.3">
      <c r="A20" s="11" t="s">
        <v>100</v>
      </c>
      <c r="B20" s="11"/>
      <c r="C20" s="11"/>
      <c r="D20" s="70">
        <f>+D21</f>
        <v>0</v>
      </c>
      <c r="E20" s="11"/>
    </row>
    <row r="21" spans="1:5" ht="15.75" thickBot="1" x14ac:dyDescent="0.3">
      <c r="A21" s="63" t="s">
        <v>101</v>
      </c>
      <c r="B21" s="11"/>
      <c r="C21" s="11"/>
      <c r="D21" s="71"/>
      <c r="E21" s="81"/>
    </row>
  </sheetData>
  <mergeCells count="6">
    <mergeCell ref="A1:E1"/>
    <mergeCell ref="A2:E2"/>
    <mergeCell ref="A3:E3"/>
    <mergeCell ref="A10:A11"/>
    <mergeCell ref="B10:C10"/>
    <mergeCell ref="D10:E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opLeftCell="A34" zoomScale="85" zoomScaleNormal="85" workbookViewId="0">
      <selection activeCell="E38" sqref="E38"/>
    </sheetView>
  </sheetViews>
  <sheetFormatPr baseColWidth="10" defaultRowHeight="15.75" x14ac:dyDescent="0.25"/>
  <cols>
    <col min="1" max="1" width="72.85546875" style="235" bestFit="1" customWidth="1"/>
    <col min="2" max="2" width="79" style="204" customWidth="1"/>
    <col min="3" max="3" width="16.5703125" style="205" bestFit="1" customWidth="1"/>
    <col min="4" max="4" width="17.42578125" style="205" bestFit="1" customWidth="1"/>
    <col min="5" max="6" width="17.42578125" style="204" bestFit="1" customWidth="1"/>
    <col min="7" max="256" width="11.42578125" style="204"/>
    <col min="257" max="257" width="27.7109375" style="204" customWidth="1"/>
    <col min="258" max="258" width="79" style="204" customWidth="1"/>
    <col min="259" max="259" width="12.42578125" style="204" bestFit="1" customWidth="1"/>
    <col min="260" max="260" width="13.85546875" style="204" bestFit="1" customWidth="1"/>
    <col min="261" max="261" width="11.42578125" style="204"/>
    <col min="262" max="262" width="12.42578125" style="204" bestFit="1" customWidth="1"/>
    <col min="263" max="512" width="11.42578125" style="204"/>
    <col min="513" max="513" width="27.7109375" style="204" customWidth="1"/>
    <col min="514" max="514" width="79" style="204" customWidth="1"/>
    <col min="515" max="515" width="12.42578125" style="204" bestFit="1" customWidth="1"/>
    <col min="516" max="516" width="13.85546875" style="204" bestFit="1" customWidth="1"/>
    <col min="517" max="517" width="11.42578125" style="204"/>
    <col min="518" max="518" width="12.42578125" style="204" bestFit="1" customWidth="1"/>
    <col min="519" max="768" width="11.42578125" style="204"/>
    <col min="769" max="769" width="27.7109375" style="204" customWidth="1"/>
    <col min="770" max="770" width="79" style="204" customWidth="1"/>
    <col min="771" max="771" width="12.42578125" style="204" bestFit="1" customWidth="1"/>
    <col min="772" max="772" width="13.85546875" style="204" bestFit="1" customWidth="1"/>
    <col min="773" max="773" width="11.42578125" style="204"/>
    <col min="774" max="774" width="12.42578125" style="204" bestFit="1" customWidth="1"/>
    <col min="775" max="1024" width="11.42578125" style="204"/>
    <col min="1025" max="1025" width="27.7109375" style="204" customWidth="1"/>
    <col min="1026" max="1026" width="79" style="204" customWidth="1"/>
    <col min="1027" max="1027" width="12.42578125" style="204" bestFit="1" customWidth="1"/>
    <col min="1028" max="1028" width="13.85546875" style="204" bestFit="1" customWidth="1"/>
    <col min="1029" max="1029" width="11.42578125" style="204"/>
    <col min="1030" max="1030" width="12.42578125" style="204" bestFit="1" customWidth="1"/>
    <col min="1031" max="1280" width="11.42578125" style="204"/>
    <col min="1281" max="1281" width="27.7109375" style="204" customWidth="1"/>
    <col min="1282" max="1282" width="79" style="204" customWidth="1"/>
    <col min="1283" max="1283" width="12.42578125" style="204" bestFit="1" customWidth="1"/>
    <col min="1284" max="1284" width="13.85546875" style="204" bestFit="1" customWidth="1"/>
    <col min="1285" max="1285" width="11.42578125" style="204"/>
    <col min="1286" max="1286" width="12.42578125" style="204" bestFit="1" customWidth="1"/>
    <col min="1287" max="1536" width="11.42578125" style="204"/>
    <col min="1537" max="1537" width="27.7109375" style="204" customWidth="1"/>
    <col min="1538" max="1538" width="79" style="204" customWidth="1"/>
    <col min="1539" max="1539" width="12.42578125" style="204" bestFit="1" customWidth="1"/>
    <col min="1540" max="1540" width="13.85546875" style="204" bestFit="1" customWidth="1"/>
    <col min="1541" max="1541" width="11.42578125" style="204"/>
    <col min="1542" max="1542" width="12.42578125" style="204" bestFit="1" customWidth="1"/>
    <col min="1543" max="1792" width="11.42578125" style="204"/>
    <col min="1793" max="1793" width="27.7109375" style="204" customWidth="1"/>
    <col min="1794" max="1794" width="79" style="204" customWidth="1"/>
    <col min="1795" max="1795" width="12.42578125" style="204" bestFit="1" customWidth="1"/>
    <col min="1796" max="1796" width="13.85546875" style="204" bestFit="1" customWidth="1"/>
    <col min="1797" max="1797" width="11.42578125" style="204"/>
    <col min="1798" max="1798" width="12.42578125" style="204" bestFit="1" customWidth="1"/>
    <col min="1799" max="2048" width="11.42578125" style="204"/>
    <col min="2049" max="2049" width="27.7109375" style="204" customWidth="1"/>
    <col min="2050" max="2050" width="79" style="204" customWidth="1"/>
    <col min="2051" max="2051" width="12.42578125" style="204" bestFit="1" customWidth="1"/>
    <col min="2052" max="2052" width="13.85546875" style="204" bestFit="1" customWidth="1"/>
    <col min="2053" max="2053" width="11.42578125" style="204"/>
    <col min="2054" max="2054" width="12.42578125" style="204" bestFit="1" customWidth="1"/>
    <col min="2055" max="2304" width="11.42578125" style="204"/>
    <col min="2305" max="2305" width="27.7109375" style="204" customWidth="1"/>
    <col min="2306" max="2306" width="79" style="204" customWidth="1"/>
    <col min="2307" max="2307" width="12.42578125" style="204" bestFit="1" customWidth="1"/>
    <col min="2308" max="2308" width="13.85546875" style="204" bestFit="1" customWidth="1"/>
    <col min="2309" max="2309" width="11.42578125" style="204"/>
    <col min="2310" max="2310" width="12.42578125" style="204" bestFit="1" customWidth="1"/>
    <col min="2311" max="2560" width="11.42578125" style="204"/>
    <col min="2561" max="2561" width="27.7109375" style="204" customWidth="1"/>
    <col min="2562" max="2562" width="79" style="204" customWidth="1"/>
    <col min="2563" max="2563" width="12.42578125" style="204" bestFit="1" customWidth="1"/>
    <col min="2564" max="2564" width="13.85546875" style="204" bestFit="1" customWidth="1"/>
    <col min="2565" max="2565" width="11.42578125" style="204"/>
    <col min="2566" max="2566" width="12.42578125" style="204" bestFit="1" customWidth="1"/>
    <col min="2567" max="2816" width="11.42578125" style="204"/>
    <col min="2817" max="2817" width="27.7109375" style="204" customWidth="1"/>
    <col min="2818" max="2818" width="79" style="204" customWidth="1"/>
    <col min="2819" max="2819" width="12.42578125" style="204" bestFit="1" customWidth="1"/>
    <col min="2820" max="2820" width="13.85546875" style="204" bestFit="1" customWidth="1"/>
    <col min="2821" max="2821" width="11.42578125" style="204"/>
    <col min="2822" max="2822" width="12.42578125" style="204" bestFit="1" customWidth="1"/>
    <col min="2823" max="3072" width="11.42578125" style="204"/>
    <col min="3073" max="3073" width="27.7109375" style="204" customWidth="1"/>
    <col min="3074" max="3074" width="79" style="204" customWidth="1"/>
    <col min="3075" max="3075" width="12.42578125" style="204" bestFit="1" customWidth="1"/>
    <col min="3076" max="3076" width="13.85546875" style="204" bestFit="1" customWidth="1"/>
    <col min="3077" max="3077" width="11.42578125" style="204"/>
    <col min="3078" max="3078" width="12.42578125" style="204" bestFit="1" customWidth="1"/>
    <col min="3079" max="3328" width="11.42578125" style="204"/>
    <col min="3329" max="3329" width="27.7109375" style="204" customWidth="1"/>
    <col min="3330" max="3330" width="79" style="204" customWidth="1"/>
    <col min="3331" max="3331" width="12.42578125" style="204" bestFit="1" customWidth="1"/>
    <col min="3332" max="3332" width="13.85546875" style="204" bestFit="1" customWidth="1"/>
    <col min="3333" max="3333" width="11.42578125" style="204"/>
    <col min="3334" max="3334" width="12.42578125" style="204" bestFit="1" customWidth="1"/>
    <col min="3335" max="3584" width="11.42578125" style="204"/>
    <col min="3585" max="3585" width="27.7109375" style="204" customWidth="1"/>
    <col min="3586" max="3586" width="79" style="204" customWidth="1"/>
    <col min="3587" max="3587" width="12.42578125" style="204" bestFit="1" customWidth="1"/>
    <col min="3588" max="3588" width="13.85546875" style="204" bestFit="1" customWidth="1"/>
    <col min="3589" max="3589" width="11.42578125" style="204"/>
    <col min="3590" max="3590" width="12.42578125" style="204" bestFit="1" customWidth="1"/>
    <col min="3591" max="3840" width="11.42578125" style="204"/>
    <col min="3841" max="3841" width="27.7109375" style="204" customWidth="1"/>
    <col min="3842" max="3842" width="79" style="204" customWidth="1"/>
    <col min="3843" max="3843" width="12.42578125" style="204" bestFit="1" customWidth="1"/>
    <col min="3844" max="3844" width="13.85546875" style="204" bestFit="1" customWidth="1"/>
    <col min="3845" max="3845" width="11.42578125" style="204"/>
    <col min="3846" max="3846" width="12.42578125" style="204" bestFit="1" customWidth="1"/>
    <col min="3847" max="4096" width="11.42578125" style="204"/>
    <col min="4097" max="4097" width="27.7109375" style="204" customWidth="1"/>
    <col min="4098" max="4098" width="79" style="204" customWidth="1"/>
    <col min="4099" max="4099" width="12.42578125" style="204" bestFit="1" customWidth="1"/>
    <col min="4100" max="4100" width="13.85546875" style="204" bestFit="1" customWidth="1"/>
    <col min="4101" max="4101" width="11.42578125" style="204"/>
    <col min="4102" max="4102" width="12.42578125" style="204" bestFit="1" customWidth="1"/>
    <col min="4103" max="4352" width="11.42578125" style="204"/>
    <col min="4353" max="4353" width="27.7109375" style="204" customWidth="1"/>
    <col min="4354" max="4354" width="79" style="204" customWidth="1"/>
    <col min="4355" max="4355" width="12.42578125" style="204" bestFit="1" customWidth="1"/>
    <col min="4356" max="4356" width="13.85546875" style="204" bestFit="1" customWidth="1"/>
    <col min="4357" max="4357" width="11.42578125" style="204"/>
    <col min="4358" max="4358" width="12.42578125" style="204" bestFit="1" customWidth="1"/>
    <col min="4359" max="4608" width="11.42578125" style="204"/>
    <col min="4609" max="4609" width="27.7109375" style="204" customWidth="1"/>
    <col min="4610" max="4610" width="79" style="204" customWidth="1"/>
    <col min="4611" max="4611" width="12.42578125" style="204" bestFit="1" customWidth="1"/>
    <col min="4612" max="4612" width="13.85546875" style="204" bestFit="1" customWidth="1"/>
    <col min="4613" max="4613" width="11.42578125" style="204"/>
    <col min="4614" max="4614" width="12.42578125" style="204" bestFit="1" customWidth="1"/>
    <col min="4615" max="4864" width="11.42578125" style="204"/>
    <col min="4865" max="4865" width="27.7109375" style="204" customWidth="1"/>
    <col min="4866" max="4866" width="79" style="204" customWidth="1"/>
    <col min="4867" max="4867" width="12.42578125" style="204" bestFit="1" customWidth="1"/>
    <col min="4868" max="4868" width="13.85546875" style="204" bestFit="1" customWidth="1"/>
    <col min="4869" max="4869" width="11.42578125" style="204"/>
    <col min="4870" max="4870" width="12.42578125" style="204" bestFit="1" customWidth="1"/>
    <col min="4871" max="5120" width="11.42578125" style="204"/>
    <col min="5121" max="5121" width="27.7109375" style="204" customWidth="1"/>
    <col min="5122" max="5122" width="79" style="204" customWidth="1"/>
    <col min="5123" max="5123" width="12.42578125" style="204" bestFit="1" customWidth="1"/>
    <col min="5124" max="5124" width="13.85546875" style="204" bestFit="1" customWidth="1"/>
    <col min="5125" max="5125" width="11.42578125" style="204"/>
    <col min="5126" max="5126" width="12.42578125" style="204" bestFit="1" customWidth="1"/>
    <col min="5127" max="5376" width="11.42578125" style="204"/>
    <col min="5377" max="5377" width="27.7109375" style="204" customWidth="1"/>
    <col min="5378" max="5378" width="79" style="204" customWidth="1"/>
    <col min="5379" max="5379" width="12.42578125" style="204" bestFit="1" customWidth="1"/>
    <col min="5380" max="5380" width="13.85546875" style="204" bestFit="1" customWidth="1"/>
    <col min="5381" max="5381" width="11.42578125" style="204"/>
    <col min="5382" max="5382" width="12.42578125" style="204" bestFit="1" customWidth="1"/>
    <col min="5383" max="5632" width="11.42578125" style="204"/>
    <col min="5633" max="5633" width="27.7109375" style="204" customWidth="1"/>
    <col min="5634" max="5634" width="79" style="204" customWidth="1"/>
    <col min="5635" max="5635" width="12.42578125" style="204" bestFit="1" customWidth="1"/>
    <col min="5636" max="5636" width="13.85546875" style="204" bestFit="1" customWidth="1"/>
    <col min="5637" max="5637" width="11.42578125" style="204"/>
    <col min="5638" max="5638" width="12.42578125" style="204" bestFit="1" customWidth="1"/>
    <col min="5639" max="5888" width="11.42578125" style="204"/>
    <col min="5889" max="5889" width="27.7109375" style="204" customWidth="1"/>
    <col min="5890" max="5890" width="79" style="204" customWidth="1"/>
    <col min="5891" max="5891" width="12.42578125" style="204" bestFit="1" customWidth="1"/>
    <col min="5892" max="5892" width="13.85546875" style="204" bestFit="1" customWidth="1"/>
    <col min="5893" max="5893" width="11.42578125" style="204"/>
    <col min="5894" max="5894" width="12.42578125" style="204" bestFit="1" customWidth="1"/>
    <col min="5895" max="6144" width="11.42578125" style="204"/>
    <col min="6145" max="6145" width="27.7109375" style="204" customWidth="1"/>
    <col min="6146" max="6146" width="79" style="204" customWidth="1"/>
    <col min="6147" max="6147" width="12.42578125" style="204" bestFit="1" customWidth="1"/>
    <col min="6148" max="6148" width="13.85546875" style="204" bestFit="1" customWidth="1"/>
    <col min="6149" max="6149" width="11.42578125" style="204"/>
    <col min="6150" max="6150" width="12.42578125" style="204" bestFit="1" customWidth="1"/>
    <col min="6151" max="6400" width="11.42578125" style="204"/>
    <col min="6401" max="6401" width="27.7109375" style="204" customWidth="1"/>
    <col min="6402" max="6402" width="79" style="204" customWidth="1"/>
    <col min="6403" max="6403" width="12.42578125" style="204" bestFit="1" customWidth="1"/>
    <col min="6404" max="6404" width="13.85546875" style="204" bestFit="1" customWidth="1"/>
    <col min="6405" max="6405" width="11.42578125" style="204"/>
    <col min="6406" max="6406" width="12.42578125" style="204" bestFit="1" customWidth="1"/>
    <col min="6407" max="6656" width="11.42578125" style="204"/>
    <col min="6657" max="6657" width="27.7109375" style="204" customWidth="1"/>
    <col min="6658" max="6658" width="79" style="204" customWidth="1"/>
    <col min="6659" max="6659" width="12.42578125" style="204" bestFit="1" customWidth="1"/>
    <col min="6660" max="6660" width="13.85546875" style="204" bestFit="1" customWidth="1"/>
    <col min="6661" max="6661" width="11.42578125" style="204"/>
    <col min="6662" max="6662" width="12.42578125" style="204" bestFit="1" customWidth="1"/>
    <col min="6663" max="6912" width="11.42578125" style="204"/>
    <col min="6913" max="6913" width="27.7109375" style="204" customWidth="1"/>
    <col min="6914" max="6914" width="79" style="204" customWidth="1"/>
    <col min="6915" max="6915" width="12.42578125" style="204" bestFit="1" customWidth="1"/>
    <col min="6916" max="6916" width="13.85546875" style="204" bestFit="1" customWidth="1"/>
    <col min="6917" max="6917" width="11.42578125" style="204"/>
    <col min="6918" max="6918" width="12.42578125" style="204" bestFit="1" customWidth="1"/>
    <col min="6919" max="7168" width="11.42578125" style="204"/>
    <col min="7169" max="7169" width="27.7109375" style="204" customWidth="1"/>
    <col min="7170" max="7170" width="79" style="204" customWidth="1"/>
    <col min="7171" max="7171" width="12.42578125" style="204" bestFit="1" customWidth="1"/>
    <col min="7172" max="7172" width="13.85546875" style="204" bestFit="1" customWidth="1"/>
    <col min="7173" max="7173" width="11.42578125" style="204"/>
    <col min="7174" max="7174" width="12.42578125" style="204" bestFit="1" customWidth="1"/>
    <col min="7175" max="7424" width="11.42578125" style="204"/>
    <col min="7425" max="7425" width="27.7109375" style="204" customWidth="1"/>
    <col min="7426" max="7426" width="79" style="204" customWidth="1"/>
    <col min="7427" max="7427" width="12.42578125" style="204" bestFit="1" customWidth="1"/>
    <col min="7428" max="7428" width="13.85546875" style="204" bestFit="1" customWidth="1"/>
    <col min="7429" max="7429" width="11.42578125" style="204"/>
    <col min="7430" max="7430" width="12.42578125" style="204" bestFit="1" customWidth="1"/>
    <col min="7431" max="7680" width="11.42578125" style="204"/>
    <col min="7681" max="7681" width="27.7109375" style="204" customWidth="1"/>
    <col min="7682" max="7682" width="79" style="204" customWidth="1"/>
    <col min="7683" max="7683" width="12.42578125" style="204" bestFit="1" customWidth="1"/>
    <col min="7684" max="7684" width="13.85546875" style="204" bestFit="1" customWidth="1"/>
    <col min="7685" max="7685" width="11.42578125" style="204"/>
    <col min="7686" max="7686" width="12.42578125" style="204" bestFit="1" customWidth="1"/>
    <col min="7687" max="7936" width="11.42578125" style="204"/>
    <col min="7937" max="7937" width="27.7109375" style="204" customWidth="1"/>
    <col min="7938" max="7938" width="79" style="204" customWidth="1"/>
    <col min="7939" max="7939" width="12.42578125" style="204" bestFit="1" customWidth="1"/>
    <col min="7940" max="7940" width="13.85546875" style="204" bestFit="1" customWidth="1"/>
    <col min="7941" max="7941" width="11.42578125" style="204"/>
    <col min="7942" max="7942" width="12.42578125" style="204" bestFit="1" customWidth="1"/>
    <col min="7943" max="8192" width="11.42578125" style="204"/>
    <col min="8193" max="8193" width="27.7109375" style="204" customWidth="1"/>
    <col min="8194" max="8194" width="79" style="204" customWidth="1"/>
    <col min="8195" max="8195" width="12.42578125" style="204" bestFit="1" customWidth="1"/>
    <col min="8196" max="8196" width="13.85546875" style="204" bestFit="1" customWidth="1"/>
    <col min="8197" max="8197" width="11.42578125" style="204"/>
    <col min="8198" max="8198" width="12.42578125" style="204" bestFit="1" customWidth="1"/>
    <col min="8199" max="8448" width="11.42578125" style="204"/>
    <col min="8449" max="8449" width="27.7109375" style="204" customWidth="1"/>
    <col min="8450" max="8450" width="79" style="204" customWidth="1"/>
    <col min="8451" max="8451" width="12.42578125" style="204" bestFit="1" customWidth="1"/>
    <col min="8452" max="8452" width="13.85546875" style="204" bestFit="1" customWidth="1"/>
    <col min="8453" max="8453" width="11.42578125" style="204"/>
    <col min="8454" max="8454" width="12.42578125" style="204" bestFit="1" customWidth="1"/>
    <col min="8455" max="8704" width="11.42578125" style="204"/>
    <col min="8705" max="8705" width="27.7109375" style="204" customWidth="1"/>
    <col min="8706" max="8706" width="79" style="204" customWidth="1"/>
    <col min="8707" max="8707" width="12.42578125" style="204" bestFit="1" customWidth="1"/>
    <col min="8708" max="8708" width="13.85546875" style="204" bestFit="1" customWidth="1"/>
    <col min="8709" max="8709" width="11.42578125" style="204"/>
    <col min="8710" max="8710" width="12.42578125" style="204" bestFit="1" customWidth="1"/>
    <col min="8711" max="8960" width="11.42578125" style="204"/>
    <col min="8961" max="8961" width="27.7109375" style="204" customWidth="1"/>
    <col min="8962" max="8962" width="79" style="204" customWidth="1"/>
    <col min="8963" max="8963" width="12.42578125" style="204" bestFit="1" customWidth="1"/>
    <col min="8964" max="8964" width="13.85546875" style="204" bestFit="1" customWidth="1"/>
    <col min="8965" max="8965" width="11.42578125" style="204"/>
    <col min="8966" max="8966" width="12.42578125" style="204" bestFit="1" customWidth="1"/>
    <col min="8967" max="9216" width="11.42578125" style="204"/>
    <col min="9217" max="9217" width="27.7109375" style="204" customWidth="1"/>
    <col min="9218" max="9218" width="79" style="204" customWidth="1"/>
    <col min="9219" max="9219" width="12.42578125" style="204" bestFit="1" customWidth="1"/>
    <col min="9220" max="9220" width="13.85546875" style="204" bestFit="1" customWidth="1"/>
    <col min="9221" max="9221" width="11.42578125" style="204"/>
    <col min="9222" max="9222" width="12.42578125" style="204" bestFit="1" customWidth="1"/>
    <col min="9223" max="9472" width="11.42578125" style="204"/>
    <col min="9473" max="9473" width="27.7109375" style="204" customWidth="1"/>
    <col min="9474" max="9474" width="79" style="204" customWidth="1"/>
    <col min="9475" max="9475" width="12.42578125" style="204" bestFit="1" customWidth="1"/>
    <col min="9476" max="9476" width="13.85546875" style="204" bestFit="1" customWidth="1"/>
    <col min="9477" max="9477" width="11.42578125" style="204"/>
    <col min="9478" max="9478" width="12.42578125" style="204" bestFit="1" customWidth="1"/>
    <col min="9479" max="9728" width="11.42578125" style="204"/>
    <col min="9729" max="9729" width="27.7109375" style="204" customWidth="1"/>
    <col min="9730" max="9730" width="79" style="204" customWidth="1"/>
    <col min="9731" max="9731" width="12.42578125" style="204" bestFit="1" customWidth="1"/>
    <col min="9732" max="9732" width="13.85546875" style="204" bestFit="1" customWidth="1"/>
    <col min="9733" max="9733" width="11.42578125" style="204"/>
    <col min="9734" max="9734" width="12.42578125" style="204" bestFit="1" customWidth="1"/>
    <col min="9735" max="9984" width="11.42578125" style="204"/>
    <col min="9985" max="9985" width="27.7109375" style="204" customWidth="1"/>
    <col min="9986" max="9986" width="79" style="204" customWidth="1"/>
    <col min="9987" max="9987" width="12.42578125" style="204" bestFit="1" customWidth="1"/>
    <col min="9988" max="9988" width="13.85546875" style="204" bestFit="1" customWidth="1"/>
    <col min="9989" max="9989" width="11.42578125" style="204"/>
    <col min="9990" max="9990" width="12.42578125" style="204" bestFit="1" customWidth="1"/>
    <col min="9991" max="10240" width="11.42578125" style="204"/>
    <col min="10241" max="10241" width="27.7109375" style="204" customWidth="1"/>
    <col min="10242" max="10242" width="79" style="204" customWidth="1"/>
    <col min="10243" max="10243" width="12.42578125" style="204" bestFit="1" customWidth="1"/>
    <col min="10244" max="10244" width="13.85546875" style="204" bestFit="1" customWidth="1"/>
    <col min="10245" max="10245" width="11.42578125" style="204"/>
    <col min="10246" max="10246" width="12.42578125" style="204" bestFit="1" customWidth="1"/>
    <col min="10247" max="10496" width="11.42578125" style="204"/>
    <col min="10497" max="10497" width="27.7109375" style="204" customWidth="1"/>
    <col min="10498" max="10498" width="79" style="204" customWidth="1"/>
    <col min="10499" max="10499" width="12.42578125" style="204" bestFit="1" customWidth="1"/>
    <col min="10500" max="10500" width="13.85546875" style="204" bestFit="1" customWidth="1"/>
    <col min="10501" max="10501" width="11.42578125" style="204"/>
    <col min="10502" max="10502" width="12.42578125" style="204" bestFit="1" customWidth="1"/>
    <col min="10503" max="10752" width="11.42578125" style="204"/>
    <col min="10753" max="10753" width="27.7109375" style="204" customWidth="1"/>
    <col min="10754" max="10754" width="79" style="204" customWidth="1"/>
    <col min="10755" max="10755" width="12.42578125" style="204" bestFit="1" customWidth="1"/>
    <col min="10756" max="10756" width="13.85546875" style="204" bestFit="1" customWidth="1"/>
    <col min="10757" max="10757" width="11.42578125" style="204"/>
    <col min="10758" max="10758" width="12.42578125" style="204" bestFit="1" customWidth="1"/>
    <col min="10759" max="11008" width="11.42578125" style="204"/>
    <col min="11009" max="11009" width="27.7109375" style="204" customWidth="1"/>
    <col min="11010" max="11010" width="79" style="204" customWidth="1"/>
    <col min="11011" max="11011" width="12.42578125" style="204" bestFit="1" customWidth="1"/>
    <col min="11012" max="11012" width="13.85546875" style="204" bestFit="1" customWidth="1"/>
    <col min="11013" max="11013" width="11.42578125" style="204"/>
    <col min="11014" max="11014" width="12.42578125" style="204" bestFit="1" customWidth="1"/>
    <col min="11015" max="11264" width="11.42578125" style="204"/>
    <col min="11265" max="11265" width="27.7109375" style="204" customWidth="1"/>
    <col min="11266" max="11266" width="79" style="204" customWidth="1"/>
    <col min="11267" max="11267" width="12.42578125" style="204" bestFit="1" customWidth="1"/>
    <col min="11268" max="11268" width="13.85546875" style="204" bestFit="1" customWidth="1"/>
    <col min="11269" max="11269" width="11.42578125" style="204"/>
    <col min="11270" max="11270" width="12.42578125" style="204" bestFit="1" customWidth="1"/>
    <col min="11271" max="11520" width="11.42578125" style="204"/>
    <col min="11521" max="11521" width="27.7109375" style="204" customWidth="1"/>
    <col min="11522" max="11522" width="79" style="204" customWidth="1"/>
    <col min="11523" max="11523" width="12.42578125" style="204" bestFit="1" customWidth="1"/>
    <col min="11524" max="11524" width="13.85546875" style="204" bestFit="1" customWidth="1"/>
    <col min="11525" max="11525" width="11.42578125" style="204"/>
    <col min="11526" max="11526" width="12.42578125" style="204" bestFit="1" customWidth="1"/>
    <col min="11527" max="11776" width="11.42578125" style="204"/>
    <col min="11777" max="11777" width="27.7109375" style="204" customWidth="1"/>
    <col min="11778" max="11778" width="79" style="204" customWidth="1"/>
    <col min="11779" max="11779" width="12.42578125" style="204" bestFit="1" customWidth="1"/>
    <col min="11780" max="11780" width="13.85546875" style="204" bestFit="1" customWidth="1"/>
    <col min="11781" max="11781" width="11.42578125" style="204"/>
    <col min="11782" max="11782" width="12.42578125" style="204" bestFit="1" customWidth="1"/>
    <col min="11783" max="12032" width="11.42578125" style="204"/>
    <col min="12033" max="12033" width="27.7109375" style="204" customWidth="1"/>
    <col min="12034" max="12034" width="79" style="204" customWidth="1"/>
    <col min="12035" max="12035" width="12.42578125" style="204" bestFit="1" customWidth="1"/>
    <col min="12036" max="12036" width="13.85546875" style="204" bestFit="1" customWidth="1"/>
    <col min="12037" max="12037" width="11.42578125" style="204"/>
    <col min="12038" max="12038" width="12.42578125" style="204" bestFit="1" customWidth="1"/>
    <col min="12039" max="12288" width="11.42578125" style="204"/>
    <col min="12289" max="12289" width="27.7109375" style="204" customWidth="1"/>
    <col min="12290" max="12290" width="79" style="204" customWidth="1"/>
    <col min="12291" max="12291" width="12.42578125" style="204" bestFit="1" customWidth="1"/>
    <col min="12292" max="12292" width="13.85546875" style="204" bestFit="1" customWidth="1"/>
    <col min="12293" max="12293" width="11.42578125" style="204"/>
    <col min="12294" max="12294" width="12.42578125" style="204" bestFit="1" customWidth="1"/>
    <col min="12295" max="12544" width="11.42578125" style="204"/>
    <col min="12545" max="12545" width="27.7109375" style="204" customWidth="1"/>
    <col min="12546" max="12546" width="79" style="204" customWidth="1"/>
    <col min="12547" max="12547" width="12.42578125" style="204" bestFit="1" customWidth="1"/>
    <col min="12548" max="12548" width="13.85546875" style="204" bestFit="1" customWidth="1"/>
    <col min="12549" max="12549" width="11.42578125" style="204"/>
    <col min="12550" max="12550" width="12.42578125" style="204" bestFit="1" customWidth="1"/>
    <col min="12551" max="12800" width="11.42578125" style="204"/>
    <col min="12801" max="12801" width="27.7109375" style="204" customWidth="1"/>
    <col min="12802" max="12802" width="79" style="204" customWidth="1"/>
    <col min="12803" max="12803" width="12.42578125" style="204" bestFit="1" customWidth="1"/>
    <col min="12804" max="12804" width="13.85546875" style="204" bestFit="1" customWidth="1"/>
    <col min="12805" max="12805" width="11.42578125" style="204"/>
    <col min="12806" max="12806" width="12.42578125" style="204" bestFit="1" customWidth="1"/>
    <col min="12807" max="13056" width="11.42578125" style="204"/>
    <col min="13057" max="13057" width="27.7109375" style="204" customWidth="1"/>
    <col min="13058" max="13058" width="79" style="204" customWidth="1"/>
    <col min="13059" max="13059" width="12.42578125" style="204" bestFit="1" customWidth="1"/>
    <col min="13060" max="13060" width="13.85546875" style="204" bestFit="1" customWidth="1"/>
    <col min="13061" max="13061" width="11.42578125" style="204"/>
    <col min="13062" max="13062" width="12.42578125" style="204" bestFit="1" customWidth="1"/>
    <col min="13063" max="13312" width="11.42578125" style="204"/>
    <col min="13313" max="13313" width="27.7109375" style="204" customWidth="1"/>
    <col min="13314" max="13314" width="79" style="204" customWidth="1"/>
    <col min="13315" max="13315" width="12.42578125" style="204" bestFit="1" customWidth="1"/>
    <col min="13316" max="13316" width="13.85546875" style="204" bestFit="1" customWidth="1"/>
    <col min="13317" max="13317" width="11.42578125" style="204"/>
    <col min="13318" max="13318" width="12.42578125" style="204" bestFit="1" customWidth="1"/>
    <col min="13319" max="13568" width="11.42578125" style="204"/>
    <col min="13569" max="13569" width="27.7109375" style="204" customWidth="1"/>
    <col min="13570" max="13570" width="79" style="204" customWidth="1"/>
    <col min="13571" max="13571" width="12.42578125" style="204" bestFit="1" customWidth="1"/>
    <col min="13572" max="13572" width="13.85546875" style="204" bestFit="1" customWidth="1"/>
    <col min="13573" max="13573" width="11.42578125" style="204"/>
    <col min="13574" max="13574" width="12.42578125" style="204" bestFit="1" customWidth="1"/>
    <col min="13575" max="13824" width="11.42578125" style="204"/>
    <col min="13825" max="13825" width="27.7109375" style="204" customWidth="1"/>
    <col min="13826" max="13826" width="79" style="204" customWidth="1"/>
    <col min="13827" max="13827" width="12.42578125" style="204" bestFit="1" customWidth="1"/>
    <col min="13828" max="13828" width="13.85546875" style="204" bestFit="1" customWidth="1"/>
    <col min="13829" max="13829" width="11.42578125" style="204"/>
    <col min="13830" max="13830" width="12.42578125" style="204" bestFit="1" customWidth="1"/>
    <col min="13831" max="14080" width="11.42578125" style="204"/>
    <col min="14081" max="14081" width="27.7109375" style="204" customWidth="1"/>
    <col min="14082" max="14082" width="79" style="204" customWidth="1"/>
    <col min="14083" max="14083" width="12.42578125" style="204" bestFit="1" customWidth="1"/>
    <col min="14084" max="14084" width="13.85546875" style="204" bestFit="1" customWidth="1"/>
    <col min="14085" max="14085" width="11.42578125" style="204"/>
    <col min="14086" max="14086" width="12.42578125" style="204" bestFit="1" customWidth="1"/>
    <col min="14087" max="14336" width="11.42578125" style="204"/>
    <col min="14337" max="14337" width="27.7109375" style="204" customWidth="1"/>
    <col min="14338" max="14338" width="79" style="204" customWidth="1"/>
    <col min="14339" max="14339" width="12.42578125" style="204" bestFit="1" customWidth="1"/>
    <col min="14340" max="14340" width="13.85546875" style="204" bestFit="1" customWidth="1"/>
    <col min="14341" max="14341" width="11.42578125" style="204"/>
    <col min="14342" max="14342" width="12.42578125" style="204" bestFit="1" customWidth="1"/>
    <col min="14343" max="14592" width="11.42578125" style="204"/>
    <col min="14593" max="14593" width="27.7109375" style="204" customWidth="1"/>
    <col min="14594" max="14594" width="79" style="204" customWidth="1"/>
    <col min="14595" max="14595" width="12.42578125" style="204" bestFit="1" customWidth="1"/>
    <col min="14596" max="14596" width="13.85546875" style="204" bestFit="1" customWidth="1"/>
    <col min="14597" max="14597" width="11.42578125" style="204"/>
    <col min="14598" max="14598" width="12.42578125" style="204" bestFit="1" customWidth="1"/>
    <col min="14599" max="14848" width="11.42578125" style="204"/>
    <col min="14849" max="14849" width="27.7109375" style="204" customWidth="1"/>
    <col min="14850" max="14850" width="79" style="204" customWidth="1"/>
    <col min="14851" max="14851" width="12.42578125" style="204" bestFit="1" customWidth="1"/>
    <col min="14852" max="14852" width="13.85546875" style="204" bestFit="1" customWidth="1"/>
    <col min="14853" max="14853" width="11.42578125" style="204"/>
    <col min="14854" max="14854" width="12.42578125" style="204" bestFit="1" customWidth="1"/>
    <col min="14855" max="15104" width="11.42578125" style="204"/>
    <col min="15105" max="15105" width="27.7109375" style="204" customWidth="1"/>
    <col min="15106" max="15106" width="79" style="204" customWidth="1"/>
    <col min="15107" max="15107" width="12.42578125" style="204" bestFit="1" customWidth="1"/>
    <col min="15108" max="15108" width="13.85546875" style="204" bestFit="1" customWidth="1"/>
    <col min="15109" max="15109" width="11.42578125" style="204"/>
    <col min="15110" max="15110" width="12.42578125" style="204" bestFit="1" customWidth="1"/>
    <col min="15111" max="15360" width="11.42578125" style="204"/>
    <col min="15361" max="15361" width="27.7109375" style="204" customWidth="1"/>
    <col min="15362" max="15362" width="79" style="204" customWidth="1"/>
    <col min="15363" max="15363" width="12.42578125" style="204" bestFit="1" customWidth="1"/>
    <col min="15364" max="15364" width="13.85546875" style="204" bestFit="1" customWidth="1"/>
    <col min="15365" max="15365" width="11.42578125" style="204"/>
    <col min="15366" max="15366" width="12.42578125" style="204" bestFit="1" customWidth="1"/>
    <col min="15367" max="15616" width="11.42578125" style="204"/>
    <col min="15617" max="15617" width="27.7109375" style="204" customWidth="1"/>
    <col min="15618" max="15618" width="79" style="204" customWidth="1"/>
    <col min="15619" max="15619" width="12.42578125" style="204" bestFit="1" customWidth="1"/>
    <col min="15620" max="15620" width="13.85546875" style="204" bestFit="1" customWidth="1"/>
    <col min="15621" max="15621" width="11.42578125" style="204"/>
    <col min="15622" max="15622" width="12.42578125" style="204" bestFit="1" customWidth="1"/>
    <col min="15623" max="15872" width="11.42578125" style="204"/>
    <col min="15873" max="15873" width="27.7109375" style="204" customWidth="1"/>
    <col min="15874" max="15874" width="79" style="204" customWidth="1"/>
    <col min="15875" max="15875" width="12.42578125" style="204" bestFit="1" customWidth="1"/>
    <col min="15876" max="15876" width="13.85546875" style="204" bestFit="1" customWidth="1"/>
    <col min="15877" max="15877" width="11.42578125" style="204"/>
    <col min="15878" max="15878" width="12.42578125" style="204" bestFit="1" customWidth="1"/>
    <col min="15879" max="16128" width="11.42578125" style="204"/>
    <col min="16129" max="16129" width="27.7109375" style="204" customWidth="1"/>
    <col min="16130" max="16130" width="79" style="204" customWidth="1"/>
    <col min="16131" max="16131" width="12.42578125" style="204" bestFit="1" customWidth="1"/>
    <col min="16132" max="16132" width="13.85546875" style="204" bestFit="1" customWidth="1"/>
    <col min="16133" max="16133" width="11.42578125" style="204"/>
    <col min="16134" max="16134" width="12.42578125" style="204" bestFit="1" customWidth="1"/>
    <col min="16135" max="16384" width="11.42578125" style="204"/>
  </cols>
  <sheetData>
    <row r="1" spans="1:6" x14ac:dyDescent="0.25">
      <c r="A1" s="236" t="s">
        <v>387</v>
      </c>
    </row>
    <row r="3" spans="1:6" x14ac:dyDescent="0.25">
      <c r="A3" s="283" t="s">
        <v>386</v>
      </c>
      <c r="B3" s="283"/>
      <c r="C3" s="283"/>
      <c r="D3" s="283"/>
    </row>
    <row r="5" spans="1:6" x14ac:dyDescent="0.25">
      <c r="A5" s="285" t="s">
        <v>232</v>
      </c>
      <c r="B5" s="286"/>
      <c r="C5" s="286"/>
      <c r="D5" s="286"/>
      <c r="E5" s="286"/>
      <c r="F5" s="287"/>
    </row>
    <row r="6" spans="1:6" ht="10.5" customHeight="1" x14ac:dyDescent="0.25"/>
    <row r="7" spans="1:6" x14ac:dyDescent="0.25">
      <c r="A7" s="285" t="s">
        <v>138</v>
      </c>
      <c r="B7" s="286"/>
      <c r="C7" s="286"/>
      <c r="D7" s="286"/>
      <c r="E7" s="286"/>
      <c r="F7" s="287"/>
    </row>
    <row r="8" spans="1:6" ht="8.25" customHeight="1" x14ac:dyDescent="0.25"/>
    <row r="9" spans="1:6" x14ac:dyDescent="0.25">
      <c r="A9" s="285" t="s">
        <v>233</v>
      </c>
      <c r="B9" s="286"/>
      <c r="C9" s="286"/>
      <c r="D9" s="286"/>
      <c r="E9" s="286"/>
      <c r="F9" s="287"/>
    </row>
    <row r="10" spans="1:6" x14ac:dyDescent="0.25">
      <c r="C10" s="284" t="s">
        <v>234</v>
      </c>
      <c r="D10" s="284"/>
    </row>
    <row r="11" spans="1:6" x14ac:dyDescent="0.25">
      <c r="C11" s="275" t="s">
        <v>140</v>
      </c>
      <c r="D11" s="275"/>
    </row>
    <row r="12" spans="1:6" ht="48" thickBot="1" x14ac:dyDescent="0.3">
      <c r="B12" s="206"/>
      <c r="C12" s="207" t="s">
        <v>293</v>
      </c>
      <c r="D12" s="208" t="s">
        <v>388</v>
      </c>
      <c r="E12" s="209" t="s">
        <v>295</v>
      </c>
      <c r="F12" s="210" t="s">
        <v>296</v>
      </c>
    </row>
    <row r="13" spans="1:6" ht="16.5" thickBot="1" x14ac:dyDescent="0.3">
      <c r="A13" s="276" t="s">
        <v>235</v>
      </c>
      <c r="B13" s="277"/>
      <c r="C13" s="277"/>
      <c r="D13" s="278"/>
    </row>
    <row r="14" spans="1:6" x14ac:dyDescent="0.25">
      <c r="A14" s="237"/>
      <c r="B14" s="136" t="s">
        <v>236</v>
      </c>
      <c r="C14" s="244">
        <f>+C15+C21</f>
        <v>8694000</v>
      </c>
      <c r="D14" s="234">
        <f>+D15+D21</f>
        <v>8812879.7699999996</v>
      </c>
      <c r="E14" s="234">
        <f>+E15+E21</f>
        <v>7581774.6600000001</v>
      </c>
      <c r="F14" s="234">
        <f>+F15+F21</f>
        <v>8455116.4399999995</v>
      </c>
    </row>
    <row r="15" spans="1:6" x14ac:dyDescent="0.25">
      <c r="A15" s="215"/>
      <c r="B15" s="211" t="s">
        <v>237</v>
      </c>
      <c r="C15" s="245">
        <f>+C16+C17+C18+C19+C20</f>
        <v>4489000</v>
      </c>
      <c r="D15" s="213">
        <f>SUM(D16:D20)</f>
        <v>4510189.2300000004</v>
      </c>
      <c r="E15" s="213">
        <f>SUM(E16:E20)</f>
        <v>4370189.2300000004</v>
      </c>
      <c r="F15" s="214">
        <f>F16+F17+F18+F19+F20</f>
        <v>4397328.22</v>
      </c>
    </row>
    <row r="16" spans="1:6" x14ac:dyDescent="0.25">
      <c r="A16" s="215">
        <v>720</v>
      </c>
      <c r="B16" s="216" t="s">
        <v>238</v>
      </c>
      <c r="C16" s="246">
        <v>40000</v>
      </c>
      <c r="D16" s="217">
        <v>45751.23</v>
      </c>
      <c r="E16" s="217">
        <v>45751.23</v>
      </c>
      <c r="F16" s="218">
        <v>44598.47</v>
      </c>
    </row>
    <row r="17" spans="1:6" x14ac:dyDescent="0.25">
      <c r="A17" s="215">
        <v>721</v>
      </c>
      <c r="B17" s="216" t="s">
        <v>239</v>
      </c>
      <c r="C17" s="246">
        <f>230000+48000</f>
        <v>278000</v>
      </c>
      <c r="D17" s="217">
        <f>240825+66000</f>
        <v>306825</v>
      </c>
      <c r="E17" s="217">
        <v>306825</v>
      </c>
      <c r="F17" s="218">
        <v>256893.75</v>
      </c>
    </row>
    <row r="18" spans="1:6" x14ac:dyDescent="0.25">
      <c r="A18" s="215" t="s">
        <v>240</v>
      </c>
      <c r="B18" s="216" t="s">
        <v>241</v>
      </c>
      <c r="C18" s="246">
        <v>4015000</v>
      </c>
      <c r="D18" s="217">
        <v>4015000</v>
      </c>
      <c r="E18" s="217">
        <v>4015000</v>
      </c>
      <c r="F18" s="218">
        <v>3965000</v>
      </c>
    </row>
    <row r="19" spans="1:6" x14ac:dyDescent="0.25">
      <c r="A19" s="215" t="s">
        <v>242</v>
      </c>
      <c r="B19" s="216" t="s">
        <v>243</v>
      </c>
      <c r="C19" s="246">
        <f>150000+6000</f>
        <v>156000</v>
      </c>
      <c r="D19" s="217">
        <f>140000+2613</f>
        <v>142613</v>
      </c>
      <c r="E19" s="217">
        <v>2613</v>
      </c>
      <c r="F19" s="218">
        <v>130836</v>
      </c>
    </row>
    <row r="20" spans="1:6" x14ac:dyDescent="0.25">
      <c r="A20" s="215">
        <v>728</v>
      </c>
      <c r="B20" s="216" t="s">
        <v>244</v>
      </c>
      <c r="C20" s="246"/>
      <c r="D20" s="217"/>
      <c r="E20" s="217"/>
      <c r="F20" s="218"/>
    </row>
    <row r="21" spans="1:6" x14ac:dyDescent="0.25">
      <c r="A21" s="215" t="s">
        <v>245</v>
      </c>
      <c r="B21" s="211" t="s">
        <v>246</v>
      </c>
      <c r="C21" s="245">
        <v>4205000</v>
      </c>
      <c r="D21" s="213">
        <v>4302690.54</v>
      </c>
      <c r="E21" s="213">
        <f>3211585.43</f>
        <v>3211585.43</v>
      </c>
      <c r="F21" s="213">
        <v>4057788.22</v>
      </c>
    </row>
    <row r="22" spans="1:6" x14ac:dyDescent="0.25">
      <c r="A22" s="215"/>
      <c r="B22" s="211" t="s">
        <v>247</v>
      </c>
      <c r="C22" s="245">
        <f>+C23+C24+C25+C26</f>
        <v>0</v>
      </c>
      <c r="D22" s="213"/>
      <c r="E22" s="213">
        <f>E23+E24+E25+E26</f>
        <v>0</v>
      </c>
      <c r="F22" s="214">
        <f>F23+F24+F25+F26</f>
        <v>0</v>
      </c>
    </row>
    <row r="23" spans="1:6" x14ac:dyDescent="0.25">
      <c r="A23" s="215" t="s">
        <v>248</v>
      </c>
      <c r="B23" s="216" t="s">
        <v>249</v>
      </c>
      <c r="C23" s="246"/>
      <c r="D23" s="217"/>
      <c r="E23" s="217"/>
      <c r="F23" s="218"/>
    </row>
    <row r="24" spans="1:6" x14ac:dyDescent="0.25">
      <c r="A24" s="215" t="s">
        <v>250</v>
      </c>
      <c r="B24" s="216" t="s">
        <v>251</v>
      </c>
      <c r="C24" s="246"/>
      <c r="D24" s="217"/>
      <c r="E24" s="217"/>
      <c r="F24" s="218"/>
    </row>
    <row r="25" spans="1:6" x14ac:dyDescent="0.25">
      <c r="A25" s="215" t="s">
        <v>252</v>
      </c>
      <c r="B25" s="216" t="s">
        <v>253</v>
      </c>
      <c r="C25" s="246"/>
      <c r="D25" s="217"/>
      <c r="E25" s="217"/>
      <c r="F25" s="218"/>
    </row>
    <row r="26" spans="1:6" x14ac:dyDescent="0.25">
      <c r="A26" s="215">
        <v>658</v>
      </c>
      <c r="B26" s="216" t="s">
        <v>254</v>
      </c>
      <c r="C26" s="246"/>
      <c r="D26" s="217"/>
      <c r="E26" s="217"/>
      <c r="F26" s="218"/>
    </row>
    <row r="27" spans="1:6" x14ac:dyDescent="0.25">
      <c r="A27" s="215" t="s">
        <v>255</v>
      </c>
      <c r="B27" s="211" t="s">
        <v>256</v>
      </c>
      <c r="C27" s="245"/>
      <c r="D27" s="217"/>
      <c r="E27" s="217"/>
      <c r="F27" s="218"/>
    </row>
    <row r="28" spans="1:6" x14ac:dyDescent="0.25">
      <c r="A28" s="215">
        <v>73</v>
      </c>
      <c r="B28" s="211" t="s">
        <v>257</v>
      </c>
      <c r="C28" s="245"/>
      <c r="D28" s="217"/>
      <c r="E28" s="217"/>
      <c r="F28" s="218"/>
    </row>
    <row r="29" spans="1:6" x14ac:dyDescent="0.25">
      <c r="A29" s="238"/>
      <c r="B29" s="211" t="s">
        <v>258</v>
      </c>
      <c r="C29" s="255">
        <f>+C30+C32</f>
        <v>-3235000</v>
      </c>
      <c r="D29" s="213">
        <f>+D30+D32</f>
        <v>-3239116.5</v>
      </c>
      <c r="E29" s="213">
        <f>+E30+E32</f>
        <v>-2391116.5</v>
      </c>
      <c r="F29" s="214">
        <f>+F30+F32</f>
        <v>-3237803.67</v>
      </c>
    </row>
    <row r="30" spans="1:6" x14ac:dyDescent="0.25">
      <c r="A30" s="215" t="s">
        <v>259</v>
      </c>
      <c r="B30" s="216" t="s">
        <v>260</v>
      </c>
      <c r="C30" s="254">
        <v>-3235000</v>
      </c>
      <c r="D30" s="217">
        <v>-3209116.5</v>
      </c>
      <c r="E30" s="217">
        <v>-2391116.5</v>
      </c>
      <c r="F30" s="218">
        <v>-3210971.76</v>
      </c>
    </row>
    <row r="31" spans="1:6" x14ac:dyDescent="0.25">
      <c r="A31" s="215" t="s">
        <v>261</v>
      </c>
      <c r="B31" s="216"/>
      <c r="C31" s="246"/>
      <c r="D31" s="217"/>
      <c r="E31" s="217"/>
      <c r="F31" s="218"/>
    </row>
    <row r="32" spans="1:6" x14ac:dyDescent="0.25">
      <c r="A32" s="215" t="s">
        <v>262</v>
      </c>
      <c r="B32" s="216" t="s">
        <v>263</v>
      </c>
      <c r="C32" s="246"/>
      <c r="D32" s="217">
        <v>-30000</v>
      </c>
      <c r="E32" s="217"/>
      <c r="F32" s="218">
        <v>-26831.91</v>
      </c>
    </row>
    <row r="33" spans="1:8" x14ac:dyDescent="0.25">
      <c r="A33" s="215" t="s">
        <v>264</v>
      </c>
      <c r="B33" s="216"/>
      <c r="C33" s="246"/>
      <c r="D33" s="217"/>
      <c r="E33" s="217"/>
      <c r="F33" s="218"/>
    </row>
    <row r="34" spans="1:8" x14ac:dyDescent="0.25">
      <c r="A34" s="215">
        <v>75</v>
      </c>
      <c r="B34" s="211" t="s">
        <v>265</v>
      </c>
      <c r="C34" s="245">
        <v>58000</v>
      </c>
      <c r="D34" s="213">
        <v>63200.85</v>
      </c>
      <c r="E34" s="213">
        <v>60200.85</v>
      </c>
      <c r="F34" s="214">
        <v>71092.19</v>
      </c>
    </row>
    <row r="35" spans="1:8" x14ac:dyDescent="0.25">
      <c r="A35" s="215" t="s">
        <v>266</v>
      </c>
      <c r="B35" s="211" t="s">
        <v>267</v>
      </c>
      <c r="C35" s="253">
        <v>-2684000</v>
      </c>
      <c r="D35" s="213">
        <v>-2696621.18</v>
      </c>
      <c r="E35" s="213">
        <v>-1897615.11</v>
      </c>
      <c r="F35" s="214">
        <v>-2455648.29</v>
      </c>
      <c r="H35" s="219"/>
    </row>
    <row r="36" spans="1:8" x14ac:dyDescent="0.25">
      <c r="A36" s="215">
        <v>7950</v>
      </c>
      <c r="B36" s="216"/>
      <c r="C36" s="246"/>
      <c r="D36" s="217"/>
      <c r="E36" s="217"/>
      <c r="F36" s="218"/>
    </row>
    <row r="37" spans="1:8" x14ac:dyDescent="0.25">
      <c r="B37" s="211" t="s">
        <v>268</v>
      </c>
      <c r="C37" s="253">
        <f>+C38+C39+C40+C41</f>
        <v>-2487100</v>
      </c>
      <c r="D37" s="213">
        <f>+D38+D39+D40+D41</f>
        <v>-2859625.4199999995</v>
      </c>
      <c r="E37" s="213">
        <f>SUM(E38:E41)</f>
        <v>-1588784.3499999999</v>
      </c>
      <c r="F37" s="213">
        <f>SUM(F38:F41)</f>
        <v>-2207287.48</v>
      </c>
    </row>
    <row r="38" spans="1:8" x14ac:dyDescent="0.25">
      <c r="A38" s="215" t="s">
        <v>389</v>
      </c>
      <c r="B38" s="220" t="s">
        <v>269</v>
      </c>
      <c r="C38" s="254">
        <f>-400000-23400</f>
        <v>-423400</v>
      </c>
      <c r="D38" s="217">
        <f>-394751.91-21404.24</f>
        <v>-416156.14999999997</v>
      </c>
      <c r="E38" s="217">
        <v>-304052.8</v>
      </c>
      <c r="F38" s="218">
        <v>-428163.28</v>
      </c>
    </row>
    <row r="39" spans="1:8" x14ac:dyDescent="0.25">
      <c r="A39" s="235" t="s">
        <v>390</v>
      </c>
      <c r="B39" s="220" t="s">
        <v>270</v>
      </c>
      <c r="C39" s="254">
        <v>-15500</v>
      </c>
      <c r="D39" s="217">
        <v>-12642.26</v>
      </c>
      <c r="E39" s="217">
        <f>-12318.83-26.52</f>
        <v>-12345.35</v>
      </c>
      <c r="F39" s="218">
        <v>-14500.51</v>
      </c>
      <c r="H39" s="219"/>
    </row>
    <row r="40" spans="1:8" x14ac:dyDescent="0.25">
      <c r="A40" s="215" t="s">
        <v>391</v>
      </c>
      <c r="B40" s="220" t="s">
        <v>271</v>
      </c>
      <c r="C40" s="254">
        <f>-706200-1220000-123000</f>
        <v>-2049200</v>
      </c>
      <c r="D40" s="217">
        <f>-789886.22-1436637.88-205875.32</f>
        <v>-2432399.4199999995</v>
      </c>
      <c r="E40" s="217">
        <v>-1273896.05</v>
      </c>
      <c r="F40" s="221">
        <f>-1736029.13-28804.19</f>
        <v>-1764833.3199999998</v>
      </c>
      <c r="H40" s="219"/>
    </row>
    <row r="41" spans="1:8" x14ac:dyDescent="0.25">
      <c r="A41" s="215" t="s">
        <v>395</v>
      </c>
      <c r="B41" s="220" t="s">
        <v>392</v>
      </c>
      <c r="C41" s="254">
        <v>1000</v>
      </c>
      <c r="D41" s="217">
        <v>1572.41</v>
      </c>
      <c r="E41" s="217">
        <v>1509.85</v>
      </c>
      <c r="F41" s="217">
        <v>209.63</v>
      </c>
      <c r="H41" s="219"/>
    </row>
    <row r="42" spans="1:8" x14ac:dyDescent="0.25">
      <c r="A42" s="215" t="s">
        <v>272</v>
      </c>
      <c r="B42" s="211" t="s">
        <v>273</v>
      </c>
      <c r="C42" s="253">
        <v>-155000</v>
      </c>
      <c r="D42" s="213">
        <v>-155000</v>
      </c>
      <c r="E42" s="213">
        <v>-11162.8</v>
      </c>
      <c r="F42" s="214">
        <v>-142452.18</v>
      </c>
      <c r="H42" s="219"/>
    </row>
    <row r="43" spans="1:8" x14ac:dyDescent="0.25">
      <c r="A43" s="215" t="s">
        <v>274</v>
      </c>
      <c r="B43" s="211" t="s">
        <v>275</v>
      </c>
      <c r="C43" s="253"/>
      <c r="D43" s="213"/>
      <c r="E43" s="213"/>
      <c r="F43" s="214"/>
    </row>
    <row r="44" spans="1:8" x14ac:dyDescent="0.25">
      <c r="A44" s="215" t="s">
        <v>276</v>
      </c>
      <c r="B44" s="211" t="s">
        <v>277</v>
      </c>
      <c r="C44" s="253"/>
      <c r="D44" s="217"/>
      <c r="E44" s="217"/>
      <c r="F44" s="218"/>
    </row>
    <row r="45" spans="1:8" x14ac:dyDescent="0.25">
      <c r="A45" s="215" t="s">
        <v>278</v>
      </c>
      <c r="B45" s="211" t="s">
        <v>279</v>
      </c>
      <c r="C45" s="253"/>
      <c r="D45" s="217"/>
      <c r="E45" s="213">
        <v>-7106.85</v>
      </c>
      <c r="F45" s="214">
        <v>-14519.49</v>
      </c>
    </row>
    <row r="46" spans="1:8" x14ac:dyDescent="0.25">
      <c r="A46" s="222" t="s">
        <v>280</v>
      </c>
      <c r="B46" s="223"/>
      <c r="C46" s="247"/>
      <c r="D46" s="224"/>
      <c r="E46" s="224"/>
      <c r="F46" s="225"/>
    </row>
    <row r="47" spans="1:8" x14ac:dyDescent="0.25">
      <c r="A47" s="239"/>
      <c r="B47" s="139" t="s">
        <v>281</v>
      </c>
      <c r="C47" s="252">
        <f>C15+C21+C22+C27+C28+C29+C34+C35+C37+C42+C43+C44+C45</f>
        <v>190900</v>
      </c>
      <c r="D47" s="242">
        <f>D15+D21+D22+D27+D28+D29+D34+D35+D37+D42+D43+D44+D45</f>
        <v>-74282.480000000447</v>
      </c>
      <c r="E47" s="242">
        <f>E15+E21+E22+E27+E28+E29+E34+E35+E37+E42+E43+E44+E45</f>
        <v>1746189.8999999994</v>
      </c>
      <c r="F47" s="243">
        <f>F15+F21+F22+F27+F28+F29+F34+F35+F37+F42+F43+F44+F45</f>
        <v>468497.51999999996</v>
      </c>
    </row>
    <row r="48" spans="1:8" x14ac:dyDescent="0.25">
      <c r="A48" s="231">
        <v>769</v>
      </c>
      <c r="B48" s="227" t="s">
        <v>282</v>
      </c>
      <c r="C48" s="249">
        <v>1000</v>
      </c>
      <c r="D48" s="228">
        <v>518</v>
      </c>
      <c r="E48" s="228">
        <v>368.64</v>
      </c>
      <c r="F48" s="229">
        <v>723.42</v>
      </c>
    </row>
    <row r="49" spans="1:6" x14ac:dyDescent="0.25">
      <c r="A49" s="215" t="s">
        <v>393</v>
      </c>
      <c r="B49" s="212" t="s">
        <v>283</v>
      </c>
      <c r="C49" s="253">
        <v>-3300</v>
      </c>
      <c r="D49" s="217">
        <v>-2711.1</v>
      </c>
      <c r="E49" s="217">
        <v>-2112.4499999999998</v>
      </c>
      <c r="F49" s="218">
        <v>-10661.2</v>
      </c>
    </row>
    <row r="50" spans="1:6" x14ac:dyDescent="0.25">
      <c r="A50" s="215"/>
      <c r="B50" s="212" t="s">
        <v>284</v>
      </c>
      <c r="C50" s="245"/>
      <c r="D50" s="217"/>
      <c r="E50" s="217"/>
      <c r="F50" s="218"/>
    </row>
    <row r="51" spans="1:6" x14ac:dyDescent="0.25">
      <c r="A51" s="215" t="s">
        <v>394</v>
      </c>
      <c r="B51" s="212" t="s">
        <v>285</v>
      </c>
      <c r="C51" s="245"/>
      <c r="D51" s="217"/>
      <c r="E51" s="217">
        <v>-39.369999999999997</v>
      </c>
      <c r="F51" s="218"/>
    </row>
    <row r="52" spans="1:6" x14ac:dyDescent="0.25">
      <c r="A52" s="215"/>
      <c r="B52" s="212" t="s">
        <v>286</v>
      </c>
      <c r="C52" s="245"/>
      <c r="D52" s="217"/>
      <c r="E52" s="217"/>
      <c r="F52" s="218"/>
    </row>
    <row r="53" spans="1:6" x14ac:dyDescent="0.25">
      <c r="A53" s="215"/>
      <c r="B53" s="216"/>
      <c r="C53" s="246"/>
      <c r="D53" s="217"/>
      <c r="E53" s="217"/>
      <c r="F53" s="218"/>
    </row>
    <row r="54" spans="1:6" x14ac:dyDescent="0.25">
      <c r="A54" s="222"/>
      <c r="B54" s="230"/>
      <c r="C54" s="250"/>
      <c r="D54" s="224"/>
      <c r="E54" s="224"/>
      <c r="F54" s="225"/>
    </row>
    <row r="55" spans="1:6" x14ac:dyDescent="0.25">
      <c r="A55" s="239"/>
      <c r="B55" s="139" t="s">
        <v>287</v>
      </c>
      <c r="C55" s="253">
        <f>SUM(C48:C54)</f>
        <v>-2300</v>
      </c>
      <c r="D55" s="242">
        <f>D48+D49+D50+D51+D52</f>
        <v>-2193.1</v>
      </c>
      <c r="E55" s="242">
        <f>E48+E49+E50+E51+E52</f>
        <v>-1783.1799999999998</v>
      </c>
      <c r="F55" s="243">
        <f>F48+F49+F50+F51+F52</f>
        <v>-9937.7800000000007</v>
      </c>
    </row>
    <row r="56" spans="1:6" x14ac:dyDescent="0.25">
      <c r="A56" s="239"/>
      <c r="B56" s="139" t="s">
        <v>288</v>
      </c>
      <c r="C56" s="248">
        <f>+C47+C55</f>
        <v>188600</v>
      </c>
      <c r="D56" s="226">
        <f>D47+D55</f>
        <v>-76475.580000000453</v>
      </c>
      <c r="E56" s="242">
        <f>E47+E55</f>
        <v>1744406.7199999995</v>
      </c>
      <c r="F56" s="243">
        <f>F47+F55</f>
        <v>458559.73999999993</v>
      </c>
    </row>
    <row r="57" spans="1:6" x14ac:dyDescent="0.25">
      <c r="A57" s="231" t="s">
        <v>289</v>
      </c>
      <c r="B57" s="232" t="s">
        <v>290</v>
      </c>
      <c r="C57" s="251">
        <f>+C56*0.35</f>
        <v>66010</v>
      </c>
      <c r="D57" s="228"/>
      <c r="E57" s="228"/>
      <c r="F57" s="229">
        <v>-70092.3</v>
      </c>
    </row>
    <row r="58" spans="1:6" ht="15.75" customHeight="1" x14ac:dyDescent="0.25">
      <c r="A58" s="240"/>
      <c r="B58" s="140" t="s">
        <v>291</v>
      </c>
      <c r="C58" s="288">
        <f>+C56-C57</f>
        <v>122590</v>
      </c>
      <c r="D58" s="279">
        <f>D56-D57</f>
        <v>-76475.580000000453</v>
      </c>
      <c r="E58" s="279">
        <f>E56-E57</f>
        <v>1744406.7199999995</v>
      </c>
      <c r="F58" s="281">
        <f>F56+F57</f>
        <v>388467.43999999994</v>
      </c>
    </row>
    <row r="59" spans="1:6" ht="15.75" customHeight="1" thickBot="1" x14ac:dyDescent="0.3">
      <c r="A59" s="241"/>
      <c r="B59" s="141" t="s">
        <v>292</v>
      </c>
      <c r="C59" s="289"/>
      <c r="D59" s="280"/>
      <c r="E59" s="280"/>
      <c r="F59" s="282"/>
    </row>
    <row r="61" spans="1:6" x14ac:dyDescent="0.25">
      <c r="C61" s="233"/>
      <c r="D61" s="233"/>
    </row>
  </sheetData>
  <mergeCells count="11">
    <mergeCell ref="C11:D11"/>
    <mergeCell ref="A13:D13"/>
    <mergeCell ref="E58:E59"/>
    <mergeCell ref="F58:F59"/>
    <mergeCell ref="A3:D3"/>
    <mergeCell ref="C10:D10"/>
    <mergeCell ref="A5:F5"/>
    <mergeCell ref="A7:F7"/>
    <mergeCell ref="A9:F9"/>
    <mergeCell ref="D58:D59"/>
    <mergeCell ref="C58:C59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zoomScale="90" zoomScaleNormal="90" workbookViewId="0">
      <selection activeCell="B9" sqref="B9"/>
    </sheetView>
  </sheetViews>
  <sheetFormatPr baseColWidth="10" defaultColWidth="21" defaultRowHeight="15" x14ac:dyDescent="0.25"/>
  <cols>
    <col min="1" max="1" width="63.7109375" style="2" customWidth="1"/>
    <col min="2" max="2" width="23.28515625" style="2" customWidth="1"/>
    <col min="3" max="3" width="23.5703125" style="2" customWidth="1"/>
    <col min="4" max="4" width="23.85546875" style="2" customWidth="1"/>
    <col min="5" max="252" width="11.42578125" style="2" customWidth="1"/>
    <col min="253" max="253" width="3.140625" style="2" customWidth="1"/>
    <col min="254" max="254" width="36" style="2" customWidth="1"/>
    <col min="255" max="255" width="21" style="2"/>
    <col min="256" max="256" width="63.7109375" style="2" customWidth="1"/>
    <col min="257" max="257" width="23.28515625" style="2" customWidth="1"/>
    <col min="258" max="260" width="18.7109375" style="2" customWidth="1"/>
    <col min="261" max="508" width="11.42578125" style="2" customWidth="1"/>
    <col min="509" max="509" width="3.140625" style="2" customWidth="1"/>
    <col min="510" max="510" width="36" style="2" customWidth="1"/>
    <col min="511" max="511" width="21" style="2"/>
    <col min="512" max="512" width="63.7109375" style="2" customWidth="1"/>
    <col min="513" max="513" width="23.28515625" style="2" customWidth="1"/>
    <col min="514" max="516" width="18.7109375" style="2" customWidth="1"/>
    <col min="517" max="764" width="11.42578125" style="2" customWidth="1"/>
    <col min="765" max="765" width="3.140625" style="2" customWidth="1"/>
    <col min="766" max="766" width="36" style="2" customWidth="1"/>
    <col min="767" max="767" width="21" style="2"/>
    <col min="768" max="768" width="63.7109375" style="2" customWidth="1"/>
    <col min="769" max="769" width="23.28515625" style="2" customWidth="1"/>
    <col min="770" max="772" width="18.7109375" style="2" customWidth="1"/>
    <col min="773" max="1020" width="11.42578125" style="2" customWidth="1"/>
    <col min="1021" max="1021" width="3.140625" style="2" customWidth="1"/>
    <col min="1022" max="1022" width="36" style="2" customWidth="1"/>
    <col min="1023" max="1023" width="21" style="2"/>
    <col min="1024" max="1024" width="63.7109375" style="2" customWidth="1"/>
    <col min="1025" max="1025" width="23.28515625" style="2" customWidth="1"/>
    <col min="1026" max="1028" width="18.7109375" style="2" customWidth="1"/>
    <col min="1029" max="1276" width="11.42578125" style="2" customWidth="1"/>
    <col min="1277" max="1277" width="3.140625" style="2" customWidth="1"/>
    <col min="1278" max="1278" width="36" style="2" customWidth="1"/>
    <col min="1279" max="1279" width="21" style="2"/>
    <col min="1280" max="1280" width="63.7109375" style="2" customWidth="1"/>
    <col min="1281" max="1281" width="23.28515625" style="2" customWidth="1"/>
    <col min="1282" max="1284" width="18.7109375" style="2" customWidth="1"/>
    <col min="1285" max="1532" width="11.42578125" style="2" customWidth="1"/>
    <col min="1533" max="1533" width="3.140625" style="2" customWidth="1"/>
    <col min="1534" max="1534" width="36" style="2" customWidth="1"/>
    <col min="1535" max="1535" width="21" style="2"/>
    <col min="1536" max="1536" width="63.7109375" style="2" customWidth="1"/>
    <col min="1537" max="1537" width="23.28515625" style="2" customWidth="1"/>
    <col min="1538" max="1540" width="18.7109375" style="2" customWidth="1"/>
    <col min="1541" max="1788" width="11.42578125" style="2" customWidth="1"/>
    <col min="1789" max="1789" width="3.140625" style="2" customWidth="1"/>
    <col min="1790" max="1790" width="36" style="2" customWidth="1"/>
    <col min="1791" max="1791" width="21" style="2"/>
    <col min="1792" max="1792" width="63.7109375" style="2" customWidth="1"/>
    <col min="1793" max="1793" width="23.28515625" style="2" customWidth="1"/>
    <col min="1794" max="1796" width="18.7109375" style="2" customWidth="1"/>
    <col min="1797" max="2044" width="11.42578125" style="2" customWidth="1"/>
    <col min="2045" max="2045" width="3.140625" style="2" customWidth="1"/>
    <col min="2046" max="2046" width="36" style="2" customWidth="1"/>
    <col min="2047" max="2047" width="21" style="2"/>
    <col min="2048" max="2048" width="63.7109375" style="2" customWidth="1"/>
    <col min="2049" max="2049" width="23.28515625" style="2" customWidth="1"/>
    <col min="2050" max="2052" width="18.7109375" style="2" customWidth="1"/>
    <col min="2053" max="2300" width="11.42578125" style="2" customWidth="1"/>
    <col min="2301" max="2301" width="3.140625" style="2" customWidth="1"/>
    <col min="2302" max="2302" width="36" style="2" customWidth="1"/>
    <col min="2303" max="2303" width="21" style="2"/>
    <col min="2304" max="2304" width="63.7109375" style="2" customWidth="1"/>
    <col min="2305" max="2305" width="23.28515625" style="2" customWidth="1"/>
    <col min="2306" max="2308" width="18.7109375" style="2" customWidth="1"/>
    <col min="2309" max="2556" width="11.42578125" style="2" customWidth="1"/>
    <col min="2557" max="2557" width="3.140625" style="2" customWidth="1"/>
    <col min="2558" max="2558" width="36" style="2" customWidth="1"/>
    <col min="2559" max="2559" width="21" style="2"/>
    <col min="2560" max="2560" width="63.7109375" style="2" customWidth="1"/>
    <col min="2561" max="2561" width="23.28515625" style="2" customWidth="1"/>
    <col min="2562" max="2564" width="18.7109375" style="2" customWidth="1"/>
    <col min="2565" max="2812" width="11.42578125" style="2" customWidth="1"/>
    <col min="2813" max="2813" width="3.140625" style="2" customWidth="1"/>
    <col min="2814" max="2814" width="36" style="2" customWidth="1"/>
    <col min="2815" max="2815" width="21" style="2"/>
    <col min="2816" max="2816" width="63.7109375" style="2" customWidth="1"/>
    <col min="2817" max="2817" width="23.28515625" style="2" customWidth="1"/>
    <col min="2818" max="2820" width="18.7109375" style="2" customWidth="1"/>
    <col min="2821" max="3068" width="11.42578125" style="2" customWidth="1"/>
    <col min="3069" max="3069" width="3.140625" style="2" customWidth="1"/>
    <col min="3070" max="3070" width="36" style="2" customWidth="1"/>
    <col min="3071" max="3071" width="21" style="2"/>
    <col min="3072" max="3072" width="63.7109375" style="2" customWidth="1"/>
    <col min="3073" max="3073" width="23.28515625" style="2" customWidth="1"/>
    <col min="3074" max="3076" width="18.7109375" style="2" customWidth="1"/>
    <col min="3077" max="3324" width="11.42578125" style="2" customWidth="1"/>
    <col min="3325" max="3325" width="3.140625" style="2" customWidth="1"/>
    <col min="3326" max="3326" width="36" style="2" customWidth="1"/>
    <col min="3327" max="3327" width="21" style="2"/>
    <col min="3328" max="3328" width="63.7109375" style="2" customWidth="1"/>
    <col min="3329" max="3329" width="23.28515625" style="2" customWidth="1"/>
    <col min="3330" max="3332" width="18.7109375" style="2" customWidth="1"/>
    <col min="3333" max="3580" width="11.42578125" style="2" customWidth="1"/>
    <col min="3581" max="3581" width="3.140625" style="2" customWidth="1"/>
    <col min="3582" max="3582" width="36" style="2" customWidth="1"/>
    <col min="3583" max="3583" width="21" style="2"/>
    <col min="3584" max="3584" width="63.7109375" style="2" customWidth="1"/>
    <col min="3585" max="3585" width="23.28515625" style="2" customWidth="1"/>
    <col min="3586" max="3588" width="18.7109375" style="2" customWidth="1"/>
    <col min="3589" max="3836" width="11.42578125" style="2" customWidth="1"/>
    <col min="3837" max="3837" width="3.140625" style="2" customWidth="1"/>
    <col min="3838" max="3838" width="36" style="2" customWidth="1"/>
    <col min="3839" max="3839" width="21" style="2"/>
    <col min="3840" max="3840" width="63.7109375" style="2" customWidth="1"/>
    <col min="3841" max="3841" width="23.28515625" style="2" customWidth="1"/>
    <col min="3842" max="3844" width="18.7109375" style="2" customWidth="1"/>
    <col min="3845" max="4092" width="11.42578125" style="2" customWidth="1"/>
    <col min="4093" max="4093" width="3.140625" style="2" customWidth="1"/>
    <col min="4094" max="4094" width="36" style="2" customWidth="1"/>
    <col min="4095" max="4095" width="21" style="2"/>
    <col min="4096" max="4096" width="63.7109375" style="2" customWidth="1"/>
    <col min="4097" max="4097" width="23.28515625" style="2" customWidth="1"/>
    <col min="4098" max="4100" width="18.7109375" style="2" customWidth="1"/>
    <col min="4101" max="4348" width="11.42578125" style="2" customWidth="1"/>
    <col min="4349" max="4349" width="3.140625" style="2" customWidth="1"/>
    <col min="4350" max="4350" width="36" style="2" customWidth="1"/>
    <col min="4351" max="4351" width="21" style="2"/>
    <col min="4352" max="4352" width="63.7109375" style="2" customWidth="1"/>
    <col min="4353" max="4353" width="23.28515625" style="2" customWidth="1"/>
    <col min="4354" max="4356" width="18.7109375" style="2" customWidth="1"/>
    <col min="4357" max="4604" width="11.42578125" style="2" customWidth="1"/>
    <col min="4605" max="4605" width="3.140625" style="2" customWidth="1"/>
    <col min="4606" max="4606" width="36" style="2" customWidth="1"/>
    <col min="4607" max="4607" width="21" style="2"/>
    <col min="4608" max="4608" width="63.7109375" style="2" customWidth="1"/>
    <col min="4609" max="4609" width="23.28515625" style="2" customWidth="1"/>
    <col min="4610" max="4612" width="18.7109375" style="2" customWidth="1"/>
    <col min="4613" max="4860" width="11.42578125" style="2" customWidth="1"/>
    <col min="4861" max="4861" width="3.140625" style="2" customWidth="1"/>
    <col min="4862" max="4862" width="36" style="2" customWidth="1"/>
    <col min="4863" max="4863" width="21" style="2"/>
    <col min="4864" max="4864" width="63.7109375" style="2" customWidth="1"/>
    <col min="4865" max="4865" width="23.28515625" style="2" customWidth="1"/>
    <col min="4866" max="4868" width="18.7109375" style="2" customWidth="1"/>
    <col min="4869" max="5116" width="11.42578125" style="2" customWidth="1"/>
    <col min="5117" max="5117" width="3.140625" style="2" customWidth="1"/>
    <col min="5118" max="5118" width="36" style="2" customWidth="1"/>
    <col min="5119" max="5119" width="21" style="2"/>
    <col min="5120" max="5120" width="63.7109375" style="2" customWidth="1"/>
    <col min="5121" max="5121" width="23.28515625" style="2" customWidth="1"/>
    <col min="5122" max="5124" width="18.7109375" style="2" customWidth="1"/>
    <col min="5125" max="5372" width="11.42578125" style="2" customWidth="1"/>
    <col min="5373" max="5373" width="3.140625" style="2" customWidth="1"/>
    <col min="5374" max="5374" width="36" style="2" customWidth="1"/>
    <col min="5375" max="5375" width="21" style="2"/>
    <col min="5376" max="5376" width="63.7109375" style="2" customWidth="1"/>
    <col min="5377" max="5377" width="23.28515625" style="2" customWidth="1"/>
    <col min="5378" max="5380" width="18.7109375" style="2" customWidth="1"/>
    <col min="5381" max="5628" width="11.42578125" style="2" customWidth="1"/>
    <col min="5629" max="5629" width="3.140625" style="2" customWidth="1"/>
    <col min="5630" max="5630" width="36" style="2" customWidth="1"/>
    <col min="5631" max="5631" width="21" style="2"/>
    <col min="5632" max="5632" width="63.7109375" style="2" customWidth="1"/>
    <col min="5633" max="5633" width="23.28515625" style="2" customWidth="1"/>
    <col min="5634" max="5636" width="18.7109375" style="2" customWidth="1"/>
    <col min="5637" max="5884" width="11.42578125" style="2" customWidth="1"/>
    <col min="5885" max="5885" width="3.140625" style="2" customWidth="1"/>
    <col min="5886" max="5886" width="36" style="2" customWidth="1"/>
    <col min="5887" max="5887" width="21" style="2"/>
    <col min="5888" max="5888" width="63.7109375" style="2" customWidth="1"/>
    <col min="5889" max="5889" width="23.28515625" style="2" customWidth="1"/>
    <col min="5890" max="5892" width="18.7109375" style="2" customWidth="1"/>
    <col min="5893" max="6140" width="11.42578125" style="2" customWidth="1"/>
    <col min="6141" max="6141" width="3.140625" style="2" customWidth="1"/>
    <col min="6142" max="6142" width="36" style="2" customWidth="1"/>
    <col min="6143" max="6143" width="21" style="2"/>
    <col min="6144" max="6144" width="63.7109375" style="2" customWidth="1"/>
    <col min="6145" max="6145" width="23.28515625" style="2" customWidth="1"/>
    <col min="6146" max="6148" width="18.7109375" style="2" customWidth="1"/>
    <col min="6149" max="6396" width="11.42578125" style="2" customWidth="1"/>
    <col min="6397" max="6397" width="3.140625" style="2" customWidth="1"/>
    <col min="6398" max="6398" width="36" style="2" customWidth="1"/>
    <col min="6399" max="6399" width="21" style="2"/>
    <col min="6400" max="6400" width="63.7109375" style="2" customWidth="1"/>
    <col min="6401" max="6401" width="23.28515625" style="2" customWidth="1"/>
    <col min="6402" max="6404" width="18.7109375" style="2" customWidth="1"/>
    <col min="6405" max="6652" width="11.42578125" style="2" customWidth="1"/>
    <col min="6653" max="6653" width="3.140625" style="2" customWidth="1"/>
    <col min="6654" max="6654" width="36" style="2" customWidth="1"/>
    <col min="6655" max="6655" width="21" style="2"/>
    <col min="6656" max="6656" width="63.7109375" style="2" customWidth="1"/>
    <col min="6657" max="6657" width="23.28515625" style="2" customWidth="1"/>
    <col min="6658" max="6660" width="18.7109375" style="2" customWidth="1"/>
    <col min="6661" max="6908" width="11.42578125" style="2" customWidth="1"/>
    <col min="6909" max="6909" width="3.140625" style="2" customWidth="1"/>
    <col min="6910" max="6910" width="36" style="2" customWidth="1"/>
    <col min="6911" max="6911" width="21" style="2"/>
    <col min="6912" max="6912" width="63.7109375" style="2" customWidth="1"/>
    <col min="6913" max="6913" width="23.28515625" style="2" customWidth="1"/>
    <col min="6914" max="6916" width="18.7109375" style="2" customWidth="1"/>
    <col min="6917" max="7164" width="11.42578125" style="2" customWidth="1"/>
    <col min="7165" max="7165" width="3.140625" style="2" customWidth="1"/>
    <col min="7166" max="7166" width="36" style="2" customWidth="1"/>
    <col min="7167" max="7167" width="21" style="2"/>
    <col min="7168" max="7168" width="63.7109375" style="2" customWidth="1"/>
    <col min="7169" max="7169" width="23.28515625" style="2" customWidth="1"/>
    <col min="7170" max="7172" width="18.7109375" style="2" customWidth="1"/>
    <col min="7173" max="7420" width="11.42578125" style="2" customWidth="1"/>
    <col min="7421" max="7421" width="3.140625" style="2" customWidth="1"/>
    <col min="7422" max="7422" width="36" style="2" customWidth="1"/>
    <col min="7423" max="7423" width="21" style="2"/>
    <col min="7424" max="7424" width="63.7109375" style="2" customWidth="1"/>
    <col min="7425" max="7425" width="23.28515625" style="2" customWidth="1"/>
    <col min="7426" max="7428" width="18.7109375" style="2" customWidth="1"/>
    <col min="7429" max="7676" width="11.42578125" style="2" customWidth="1"/>
    <col min="7677" max="7677" width="3.140625" style="2" customWidth="1"/>
    <col min="7678" max="7678" width="36" style="2" customWidth="1"/>
    <col min="7679" max="7679" width="21" style="2"/>
    <col min="7680" max="7680" width="63.7109375" style="2" customWidth="1"/>
    <col min="7681" max="7681" width="23.28515625" style="2" customWidth="1"/>
    <col min="7682" max="7684" width="18.7109375" style="2" customWidth="1"/>
    <col min="7685" max="7932" width="11.42578125" style="2" customWidth="1"/>
    <col min="7933" max="7933" width="3.140625" style="2" customWidth="1"/>
    <col min="7934" max="7934" width="36" style="2" customWidth="1"/>
    <col min="7935" max="7935" width="21" style="2"/>
    <col min="7936" max="7936" width="63.7109375" style="2" customWidth="1"/>
    <col min="7937" max="7937" width="23.28515625" style="2" customWidth="1"/>
    <col min="7938" max="7940" width="18.7109375" style="2" customWidth="1"/>
    <col min="7941" max="8188" width="11.42578125" style="2" customWidth="1"/>
    <col min="8189" max="8189" width="3.140625" style="2" customWidth="1"/>
    <col min="8190" max="8190" width="36" style="2" customWidth="1"/>
    <col min="8191" max="8191" width="21" style="2"/>
    <col min="8192" max="8192" width="63.7109375" style="2" customWidth="1"/>
    <col min="8193" max="8193" width="23.28515625" style="2" customWidth="1"/>
    <col min="8194" max="8196" width="18.7109375" style="2" customWidth="1"/>
    <col min="8197" max="8444" width="11.42578125" style="2" customWidth="1"/>
    <col min="8445" max="8445" width="3.140625" style="2" customWidth="1"/>
    <col min="8446" max="8446" width="36" style="2" customWidth="1"/>
    <col min="8447" max="8447" width="21" style="2"/>
    <col min="8448" max="8448" width="63.7109375" style="2" customWidth="1"/>
    <col min="8449" max="8449" width="23.28515625" style="2" customWidth="1"/>
    <col min="8450" max="8452" width="18.7109375" style="2" customWidth="1"/>
    <col min="8453" max="8700" width="11.42578125" style="2" customWidth="1"/>
    <col min="8701" max="8701" width="3.140625" style="2" customWidth="1"/>
    <col min="8702" max="8702" width="36" style="2" customWidth="1"/>
    <col min="8703" max="8703" width="21" style="2"/>
    <col min="8704" max="8704" width="63.7109375" style="2" customWidth="1"/>
    <col min="8705" max="8705" width="23.28515625" style="2" customWidth="1"/>
    <col min="8706" max="8708" width="18.7109375" style="2" customWidth="1"/>
    <col min="8709" max="8956" width="11.42578125" style="2" customWidth="1"/>
    <col min="8957" max="8957" width="3.140625" style="2" customWidth="1"/>
    <col min="8958" max="8958" width="36" style="2" customWidth="1"/>
    <col min="8959" max="8959" width="21" style="2"/>
    <col min="8960" max="8960" width="63.7109375" style="2" customWidth="1"/>
    <col min="8961" max="8961" width="23.28515625" style="2" customWidth="1"/>
    <col min="8962" max="8964" width="18.7109375" style="2" customWidth="1"/>
    <col min="8965" max="9212" width="11.42578125" style="2" customWidth="1"/>
    <col min="9213" max="9213" width="3.140625" style="2" customWidth="1"/>
    <col min="9214" max="9214" width="36" style="2" customWidth="1"/>
    <col min="9215" max="9215" width="21" style="2"/>
    <col min="9216" max="9216" width="63.7109375" style="2" customWidth="1"/>
    <col min="9217" max="9217" width="23.28515625" style="2" customWidth="1"/>
    <col min="9218" max="9220" width="18.7109375" style="2" customWidth="1"/>
    <col min="9221" max="9468" width="11.42578125" style="2" customWidth="1"/>
    <col min="9469" max="9469" width="3.140625" style="2" customWidth="1"/>
    <col min="9470" max="9470" width="36" style="2" customWidth="1"/>
    <col min="9471" max="9471" width="21" style="2"/>
    <col min="9472" max="9472" width="63.7109375" style="2" customWidth="1"/>
    <col min="9473" max="9473" width="23.28515625" style="2" customWidth="1"/>
    <col min="9474" max="9476" width="18.7109375" style="2" customWidth="1"/>
    <col min="9477" max="9724" width="11.42578125" style="2" customWidth="1"/>
    <col min="9725" max="9725" width="3.140625" style="2" customWidth="1"/>
    <col min="9726" max="9726" width="36" style="2" customWidth="1"/>
    <col min="9727" max="9727" width="21" style="2"/>
    <col min="9728" max="9728" width="63.7109375" style="2" customWidth="1"/>
    <col min="9729" max="9729" width="23.28515625" style="2" customWidth="1"/>
    <col min="9730" max="9732" width="18.7109375" style="2" customWidth="1"/>
    <col min="9733" max="9980" width="11.42578125" style="2" customWidth="1"/>
    <col min="9981" max="9981" width="3.140625" style="2" customWidth="1"/>
    <col min="9982" max="9982" width="36" style="2" customWidth="1"/>
    <col min="9983" max="9983" width="21" style="2"/>
    <col min="9984" max="9984" width="63.7109375" style="2" customWidth="1"/>
    <col min="9985" max="9985" width="23.28515625" style="2" customWidth="1"/>
    <col min="9986" max="9988" width="18.7109375" style="2" customWidth="1"/>
    <col min="9989" max="10236" width="11.42578125" style="2" customWidth="1"/>
    <col min="10237" max="10237" width="3.140625" style="2" customWidth="1"/>
    <col min="10238" max="10238" width="36" style="2" customWidth="1"/>
    <col min="10239" max="10239" width="21" style="2"/>
    <col min="10240" max="10240" width="63.7109375" style="2" customWidth="1"/>
    <col min="10241" max="10241" width="23.28515625" style="2" customWidth="1"/>
    <col min="10242" max="10244" width="18.7109375" style="2" customWidth="1"/>
    <col min="10245" max="10492" width="11.42578125" style="2" customWidth="1"/>
    <col min="10493" max="10493" width="3.140625" style="2" customWidth="1"/>
    <col min="10494" max="10494" width="36" style="2" customWidth="1"/>
    <col min="10495" max="10495" width="21" style="2"/>
    <col min="10496" max="10496" width="63.7109375" style="2" customWidth="1"/>
    <col min="10497" max="10497" width="23.28515625" style="2" customWidth="1"/>
    <col min="10498" max="10500" width="18.7109375" style="2" customWidth="1"/>
    <col min="10501" max="10748" width="11.42578125" style="2" customWidth="1"/>
    <col min="10749" max="10749" width="3.140625" style="2" customWidth="1"/>
    <col min="10750" max="10750" width="36" style="2" customWidth="1"/>
    <col min="10751" max="10751" width="21" style="2"/>
    <col min="10752" max="10752" width="63.7109375" style="2" customWidth="1"/>
    <col min="10753" max="10753" width="23.28515625" style="2" customWidth="1"/>
    <col min="10754" max="10756" width="18.7109375" style="2" customWidth="1"/>
    <col min="10757" max="11004" width="11.42578125" style="2" customWidth="1"/>
    <col min="11005" max="11005" width="3.140625" style="2" customWidth="1"/>
    <col min="11006" max="11006" width="36" style="2" customWidth="1"/>
    <col min="11007" max="11007" width="21" style="2"/>
    <col min="11008" max="11008" width="63.7109375" style="2" customWidth="1"/>
    <col min="11009" max="11009" width="23.28515625" style="2" customWidth="1"/>
    <col min="11010" max="11012" width="18.7109375" style="2" customWidth="1"/>
    <col min="11013" max="11260" width="11.42578125" style="2" customWidth="1"/>
    <col min="11261" max="11261" width="3.140625" style="2" customWidth="1"/>
    <col min="11262" max="11262" width="36" style="2" customWidth="1"/>
    <col min="11263" max="11263" width="21" style="2"/>
    <col min="11264" max="11264" width="63.7109375" style="2" customWidth="1"/>
    <col min="11265" max="11265" width="23.28515625" style="2" customWidth="1"/>
    <col min="11266" max="11268" width="18.7109375" style="2" customWidth="1"/>
    <col min="11269" max="11516" width="11.42578125" style="2" customWidth="1"/>
    <col min="11517" max="11517" width="3.140625" style="2" customWidth="1"/>
    <col min="11518" max="11518" width="36" style="2" customWidth="1"/>
    <col min="11519" max="11519" width="21" style="2"/>
    <col min="11520" max="11520" width="63.7109375" style="2" customWidth="1"/>
    <col min="11521" max="11521" width="23.28515625" style="2" customWidth="1"/>
    <col min="11522" max="11524" width="18.7109375" style="2" customWidth="1"/>
    <col min="11525" max="11772" width="11.42578125" style="2" customWidth="1"/>
    <col min="11773" max="11773" width="3.140625" style="2" customWidth="1"/>
    <col min="11774" max="11774" width="36" style="2" customWidth="1"/>
    <col min="11775" max="11775" width="21" style="2"/>
    <col min="11776" max="11776" width="63.7109375" style="2" customWidth="1"/>
    <col min="11777" max="11777" width="23.28515625" style="2" customWidth="1"/>
    <col min="11778" max="11780" width="18.7109375" style="2" customWidth="1"/>
    <col min="11781" max="12028" width="11.42578125" style="2" customWidth="1"/>
    <col min="12029" max="12029" width="3.140625" style="2" customWidth="1"/>
    <col min="12030" max="12030" width="36" style="2" customWidth="1"/>
    <col min="12031" max="12031" width="21" style="2"/>
    <col min="12032" max="12032" width="63.7109375" style="2" customWidth="1"/>
    <col min="12033" max="12033" width="23.28515625" style="2" customWidth="1"/>
    <col min="12034" max="12036" width="18.7109375" style="2" customWidth="1"/>
    <col min="12037" max="12284" width="11.42578125" style="2" customWidth="1"/>
    <col min="12285" max="12285" width="3.140625" style="2" customWidth="1"/>
    <col min="12286" max="12286" width="36" style="2" customWidth="1"/>
    <col min="12287" max="12287" width="21" style="2"/>
    <col min="12288" max="12288" width="63.7109375" style="2" customWidth="1"/>
    <col min="12289" max="12289" width="23.28515625" style="2" customWidth="1"/>
    <col min="12290" max="12292" width="18.7109375" style="2" customWidth="1"/>
    <col min="12293" max="12540" width="11.42578125" style="2" customWidth="1"/>
    <col min="12541" max="12541" width="3.140625" style="2" customWidth="1"/>
    <col min="12542" max="12542" width="36" style="2" customWidth="1"/>
    <col min="12543" max="12543" width="21" style="2"/>
    <col min="12544" max="12544" width="63.7109375" style="2" customWidth="1"/>
    <col min="12545" max="12545" width="23.28515625" style="2" customWidth="1"/>
    <col min="12546" max="12548" width="18.7109375" style="2" customWidth="1"/>
    <col min="12549" max="12796" width="11.42578125" style="2" customWidth="1"/>
    <col min="12797" max="12797" width="3.140625" style="2" customWidth="1"/>
    <col min="12798" max="12798" width="36" style="2" customWidth="1"/>
    <col min="12799" max="12799" width="21" style="2"/>
    <col min="12800" max="12800" width="63.7109375" style="2" customWidth="1"/>
    <col min="12801" max="12801" width="23.28515625" style="2" customWidth="1"/>
    <col min="12802" max="12804" width="18.7109375" style="2" customWidth="1"/>
    <col min="12805" max="13052" width="11.42578125" style="2" customWidth="1"/>
    <col min="13053" max="13053" width="3.140625" style="2" customWidth="1"/>
    <col min="13054" max="13054" width="36" style="2" customWidth="1"/>
    <col min="13055" max="13055" width="21" style="2"/>
    <col min="13056" max="13056" width="63.7109375" style="2" customWidth="1"/>
    <col min="13057" max="13057" width="23.28515625" style="2" customWidth="1"/>
    <col min="13058" max="13060" width="18.7109375" style="2" customWidth="1"/>
    <col min="13061" max="13308" width="11.42578125" style="2" customWidth="1"/>
    <col min="13309" max="13309" width="3.140625" style="2" customWidth="1"/>
    <col min="13310" max="13310" width="36" style="2" customWidth="1"/>
    <col min="13311" max="13311" width="21" style="2"/>
    <col min="13312" max="13312" width="63.7109375" style="2" customWidth="1"/>
    <col min="13313" max="13313" width="23.28515625" style="2" customWidth="1"/>
    <col min="13314" max="13316" width="18.7109375" style="2" customWidth="1"/>
    <col min="13317" max="13564" width="11.42578125" style="2" customWidth="1"/>
    <col min="13565" max="13565" width="3.140625" style="2" customWidth="1"/>
    <col min="13566" max="13566" width="36" style="2" customWidth="1"/>
    <col min="13567" max="13567" width="21" style="2"/>
    <col min="13568" max="13568" width="63.7109375" style="2" customWidth="1"/>
    <col min="13569" max="13569" width="23.28515625" style="2" customWidth="1"/>
    <col min="13570" max="13572" width="18.7109375" style="2" customWidth="1"/>
    <col min="13573" max="13820" width="11.42578125" style="2" customWidth="1"/>
    <col min="13821" max="13821" width="3.140625" style="2" customWidth="1"/>
    <col min="13822" max="13822" width="36" style="2" customWidth="1"/>
    <col min="13823" max="13823" width="21" style="2"/>
    <col min="13824" max="13824" width="63.7109375" style="2" customWidth="1"/>
    <col min="13825" max="13825" width="23.28515625" style="2" customWidth="1"/>
    <col min="13826" max="13828" width="18.7109375" style="2" customWidth="1"/>
    <col min="13829" max="14076" width="11.42578125" style="2" customWidth="1"/>
    <col min="14077" max="14077" width="3.140625" style="2" customWidth="1"/>
    <col min="14078" max="14078" width="36" style="2" customWidth="1"/>
    <col min="14079" max="14079" width="21" style="2"/>
    <col min="14080" max="14080" width="63.7109375" style="2" customWidth="1"/>
    <col min="14081" max="14081" width="23.28515625" style="2" customWidth="1"/>
    <col min="14082" max="14084" width="18.7109375" style="2" customWidth="1"/>
    <col min="14085" max="14332" width="11.42578125" style="2" customWidth="1"/>
    <col min="14333" max="14333" width="3.140625" style="2" customWidth="1"/>
    <col min="14334" max="14334" width="36" style="2" customWidth="1"/>
    <col min="14335" max="14335" width="21" style="2"/>
    <col min="14336" max="14336" width="63.7109375" style="2" customWidth="1"/>
    <col min="14337" max="14337" width="23.28515625" style="2" customWidth="1"/>
    <col min="14338" max="14340" width="18.7109375" style="2" customWidth="1"/>
    <col min="14341" max="14588" width="11.42578125" style="2" customWidth="1"/>
    <col min="14589" max="14589" width="3.140625" style="2" customWidth="1"/>
    <col min="14590" max="14590" width="36" style="2" customWidth="1"/>
    <col min="14591" max="14591" width="21" style="2"/>
    <col min="14592" max="14592" width="63.7109375" style="2" customWidth="1"/>
    <col min="14593" max="14593" width="23.28515625" style="2" customWidth="1"/>
    <col min="14594" max="14596" width="18.7109375" style="2" customWidth="1"/>
    <col min="14597" max="14844" width="11.42578125" style="2" customWidth="1"/>
    <col min="14845" max="14845" width="3.140625" style="2" customWidth="1"/>
    <col min="14846" max="14846" width="36" style="2" customWidth="1"/>
    <col min="14847" max="14847" width="21" style="2"/>
    <col min="14848" max="14848" width="63.7109375" style="2" customWidth="1"/>
    <col min="14849" max="14849" width="23.28515625" style="2" customWidth="1"/>
    <col min="14850" max="14852" width="18.7109375" style="2" customWidth="1"/>
    <col min="14853" max="15100" width="11.42578125" style="2" customWidth="1"/>
    <col min="15101" max="15101" width="3.140625" style="2" customWidth="1"/>
    <col min="15102" max="15102" width="36" style="2" customWidth="1"/>
    <col min="15103" max="15103" width="21" style="2"/>
    <col min="15104" max="15104" width="63.7109375" style="2" customWidth="1"/>
    <col min="15105" max="15105" width="23.28515625" style="2" customWidth="1"/>
    <col min="15106" max="15108" width="18.7109375" style="2" customWidth="1"/>
    <col min="15109" max="15356" width="11.42578125" style="2" customWidth="1"/>
    <col min="15357" max="15357" width="3.140625" style="2" customWidth="1"/>
    <col min="15358" max="15358" width="36" style="2" customWidth="1"/>
    <col min="15359" max="15359" width="21" style="2"/>
    <col min="15360" max="15360" width="63.7109375" style="2" customWidth="1"/>
    <col min="15361" max="15361" width="23.28515625" style="2" customWidth="1"/>
    <col min="15362" max="15364" width="18.7109375" style="2" customWidth="1"/>
    <col min="15365" max="15612" width="11.42578125" style="2" customWidth="1"/>
    <col min="15613" max="15613" width="3.140625" style="2" customWidth="1"/>
    <col min="15614" max="15614" width="36" style="2" customWidth="1"/>
    <col min="15615" max="15615" width="21" style="2"/>
    <col min="15616" max="15616" width="63.7109375" style="2" customWidth="1"/>
    <col min="15617" max="15617" width="23.28515625" style="2" customWidth="1"/>
    <col min="15618" max="15620" width="18.7109375" style="2" customWidth="1"/>
    <col min="15621" max="15868" width="11.42578125" style="2" customWidth="1"/>
    <col min="15869" max="15869" width="3.140625" style="2" customWidth="1"/>
    <col min="15870" max="15870" width="36" style="2" customWidth="1"/>
    <col min="15871" max="15871" width="21" style="2"/>
    <col min="15872" max="15872" width="63.7109375" style="2" customWidth="1"/>
    <col min="15873" max="15873" width="23.28515625" style="2" customWidth="1"/>
    <col min="15874" max="15876" width="18.7109375" style="2" customWidth="1"/>
    <col min="15877" max="16124" width="11.42578125" style="2" customWidth="1"/>
    <col min="16125" max="16125" width="3.140625" style="2" customWidth="1"/>
    <col min="16126" max="16126" width="36" style="2" customWidth="1"/>
    <col min="16127" max="16127" width="21" style="2"/>
    <col min="16128" max="16128" width="63.7109375" style="2" customWidth="1"/>
    <col min="16129" max="16129" width="23.28515625" style="2" customWidth="1"/>
    <col min="16130" max="16132" width="18.7109375" style="2" customWidth="1"/>
    <col min="16133" max="16380" width="11.42578125" style="2" customWidth="1"/>
    <col min="16381" max="16381" width="3.140625" style="2" customWidth="1"/>
    <col min="16382" max="16382" width="36" style="2" customWidth="1"/>
    <col min="16383" max="16384" width="21" style="2"/>
  </cols>
  <sheetData>
    <row r="1" spans="1:255" s="15" customFormat="1" ht="15.75" customHeight="1" x14ac:dyDescent="0.25">
      <c r="A1" s="290" t="s">
        <v>6</v>
      </c>
      <c r="B1" s="290"/>
      <c r="C1" s="290"/>
      <c r="D1" s="29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</row>
    <row r="2" spans="1:255" s="15" customFormat="1" ht="36" customHeight="1" thickBot="1" x14ac:dyDescent="0.3">
      <c r="A2" s="292" t="s">
        <v>108</v>
      </c>
      <c r="B2" s="292"/>
      <c r="C2" s="292"/>
      <c r="D2" s="29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15" customFormat="1" ht="15.75" customHeight="1" thickBot="1" x14ac:dyDescent="0.3">
      <c r="A3" s="294" t="s">
        <v>0</v>
      </c>
      <c r="B3" s="294"/>
      <c r="C3" s="294"/>
      <c r="D3" s="29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s="15" customFormat="1" ht="15.75" thickBot="1" x14ac:dyDescent="0.3"/>
    <row r="5" spans="1:255" s="15" customFormat="1" ht="13.9" customHeight="1" thickBot="1" x14ac:dyDescent="0.3">
      <c r="A5" s="38" t="s">
        <v>1</v>
      </c>
      <c r="B5" s="39"/>
      <c r="C5" s="39"/>
      <c r="D5" s="40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s="15" customFormat="1" ht="15.75" thickBot="1" x14ac:dyDescent="0.3">
      <c r="A6" s="3" t="s">
        <v>2</v>
      </c>
      <c r="B6" s="41" t="s">
        <v>8</v>
      </c>
      <c r="C6" s="42"/>
      <c r="D6" s="4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s="15" customFormat="1" ht="15.75" thickBot="1" x14ac:dyDescent="0.3">
      <c r="A7" s="4" t="s">
        <v>3</v>
      </c>
      <c r="B7" s="41" t="s">
        <v>4</v>
      </c>
      <c r="C7" s="42"/>
      <c r="D7" s="4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s="15" customFormat="1" ht="15.75" thickBot="1" x14ac:dyDescent="0.3">
      <c r="A8" s="3" t="s">
        <v>5</v>
      </c>
      <c r="B8" s="44" t="s">
        <v>356</v>
      </c>
      <c r="C8" s="45"/>
      <c r="D8" s="7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s="15" customFormat="1" ht="15.75" thickBot="1" x14ac:dyDescent="0.3"/>
    <row r="10" spans="1:255" s="15" customFormat="1" ht="13.9" customHeight="1" thickBot="1" x14ac:dyDescent="0.3">
      <c r="A10" s="296" t="s">
        <v>109</v>
      </c>
      <c r="B10" s="297" t="s">
        <v>110</v>
      </c>
      <c r="C10" s="298" t="s">
        <v>111</v>
      </c>
      <c r="D10" s="298" t="s">
        <v>112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spans="1:255" s="15" customFormat="1" ht="46.5" customHeight="1" thickBot="1" x14ac:dyDescent="0.3">
      <c r="A11" s="296"/>
      <c r="B11" s="297"/>
      <c r="C11" s="299"/>
      <c r="D11" s="299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spans="1:255" s="15" customFormat="1" ht="15.75" thickBot="1" x14ac:dyDescent="0.3">
      <c r="A12" s="11" t="s">
        <v>113</v>
      </c>
      <c r="B12" s="12">
        <v>1047040.38</v>
      </c>
      <c r="C12" s="13"/>
      <c r="D12" s="1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spans="1:255" s="15" customFormat="1" ht="15.75" thickBot="1" x14ac:dyDescent="0.3">
      <c r="A13" s="11" t="s">
        <v>114</v>
      </c>
      <c r="B13" s="12">
        <f>+B14+B15</f>
        <v>4173045.16</v>
      </c>
      <c r="C13" s="13"/>
      <c r="D13" s="1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spans="1:255" s="18" customFormat="1" ht="15.75" thickBot="1" x14ac:dyDescent="0.3">
      <c r="A14" s="16" t="s">
        <v>115</v>
      </c>
      <c r="B14" s="13">
        <f>3211585.43+45751.23+306825+3000000</f>
        <v>6564161.6600000001</v>
      </c>
      <c r="C14" s="13">
        <f>B14</f>
        <v>6564161.6600000001</v>
      </c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5" s="18" customFormat="1" ht="15.75" thickBot="1" x14ac:dyDescent="0.3">
      <c r="A15" s="16" t="s">
        <v>116</v>
      </c>
      <c r="B15" s="143">
        <v>-2391116.5</v>
      </c>
      <c r="C15" s="13"/>
      <c r="D15" s="145">
        <f>+B15</f>
        <v>-2391116.5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5" s="15" customFormat="1" ht="15.75" thickBot="1" x14ac:dyDescent="0.3">
      <c r="A16" s="11" t="s">
        <v>117</v>
      </c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s="15" customFormat="1" ht="15.75" thickBot="1" x14ac:dyDescent="0.3">
      <c r="A17" s="16" t="s">
        <v>118</v>
      </c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s="15" customFormat="1" ht="15.75" thickBot="1" x14ac:dyDescent="0.3">
      <c r="A18" s="16" t="s">
        <v>119</v>
      </c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s="15" customFormat="1" ht="15.75" thickBot="1" x14ac:dyDescent="0.3">
      <c r="A19" s="11" t="s">
        <v>120</v>
      </c>
      <c r="B19" s="144">
        <f>+B20</f>
        <v>-118611.49</v>
      </c>
      <c r="C19" s="144">
        <f>+C20</f>
        <v>-118611.49</v>
      </c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s="15" customFormat="1" ht="15.75" thickBot="1" x14ac:dyDescent="0.3">
      <c r="A20" s="16" t="s">
        <v>121</v>
      </c>
      <c r="B20" s="143">
        <v>-118611.49</v>
      </c>
      <c r="C20" s="145">
        <f>+B20</f>
        <v>-118611.49</v>
      </c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s="15" customFormat="1" ht="15.75" thickBot="1" x14ac:dyDescent="0.3">
      <c r="A21" s="16" t="s">
        <v>122</v>
      </c>
      <c r="B21" s="19"/>
      <c r="C21" s="19"/>
      <c r="D21" s="1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s="15" customFormat="1" ht="15.75" thickBot="1" x14ac:dyDescent="0.3">
      <c r="A22" s="11" t="s">
        <v>123</v>
      </c>
      <c r="B22" s="19"/>
      <c r="C22" s="19"/>
      <c r="D22" s="19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s="15" customFormat="1" ht="15.75" thickBot="1" x14ac:dyDescent="0.3">
      <c r="A23" s="11" t="s">
        <v>124</v>
      </c>
      <c r="B23" s="19">
        <v>1627331.61</v>
      </c>
      <c r="C23" s="19"/>
      <c r="D23" s="1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s="15" customFormat="1" x14ac:dyDescent="0.25">
      <c r="B24" s="73"/>
      <c r="C24" s="73"/>
      <c r="D24" s="73"/>
    </row>
    <row r="25" spans="1:254" s="15" customFormat="1" x14ac:dyDescent="0.25">
      <c r="B25" s="73"/>
      <c r="C25" s="73"/>
      <c r="D25" s="73"/>
    </row>
  </sheetData>
  <sheetProtection selectLockedCells="1" selectUnlockedCells="1"/>
  <mergeCells count="7">
    <mergeCell ref="A1:D1"/>
    <mergeCell ref="A2:D2"/>
    <mergeCell ref="A3:D3"/>
    <mergeCell ref="A10:A11"/>
    <mergeCell ref="B10:B11"/>
    <mergeCell ref="C10:C11"/>
    <mergeCell ref="D10:D11"/>
  </mergeCells>
  <printOptions horizontalCentered="1"/>
  <pageMargins left="0.19685039370078741" right="0.19685039370078741" top="0.74803149606299213" bottom="0.74803149606299213" header="0.51181102362204722" footer="0.51181102362204722"/>
  <pageSetup paperSize="9" firstPageNumber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28" zoomScale="90" zoomScaleNormal="90" zoomScaleSheetLayoutView="70" workbookViewId="0">
      <selection activeCell="B37" sqref="B37"/>
    </sheetView>
  </sheetViews>
  <sheetFormatPr baseColWidth="10" defaultRowHeight="15" x14ac:dyDescent="0.25"/>
  <cols>
    <col min="1" max="1" width="34.7109375" style="167" customWidth="1"/>
    <col min="2" max="2" width="21.5703125" style="167" customWidth="1"/>
    <col min="3" max="3" width="20.5703125" style="167" customWidth="1"/>
    <col min="4" max="4" width="19.28515625" style="167" customWidth="1"/>
    <col min="5" max="5" width="20.7109375" style="167" customWidth="1"/>
    <col min="6" max="6" width="17" style="167" customWidth="1"/>
    <col min="7" max="8" width="16.140625" style="167" customWidth="1"/>
    <col min="9" max="255" width="11.42578125" style="167"/>
    <col min="256" max="256" width="34.7109375" style="167" customWidth="1"/>
    <col min="257" max="257" width="25.42578125" style="167" customWidth="1"/>
    <col min="258" max="258" width="20.5703125" style="167" customWidth="1"/>
    <col min="259" max="259" width="19.28515625" style="167" customWidth="1"/>
    <col min="260" max="260" width="20.7109375" style="167" customWidth="1"/>
    <col min="261" max="261" width="17" style="167" customWidth="1"/>
    <col min="262" max="262" width="16.140625" style="167" customWidth="1"/>
    <col min="263" max="263" width="14.42578125" style="167" customWidth="1"/>
    <col min="264" max="264" width="16.140625" style="167" customWidth="1"/>
    <col min="265" max="511" width="11.42578125" style="167"/>
    <col min="512" max="512" width="34.7109375" style="167" customWidth="1"/>
    <col min="513" max="513" width="25.42578125" style="167" customWidth="1"/>
    <col min="514" max="514" width="20.5703125" style="167" customWidth="1"/>
    <col min="515" max="515" width="19.28515625" style="167" customWidth="1"/>
    <col min="516" max="516" width="20.7109375" style="167" customWidth="1"/>
    <col min="517" max="517" width="17" style="167" customWidth="1"/>
    <col min="518" max="518" width="16.140625" style="167" customWidth="1"/>
    <col min="519" max="519" width="14.42578125" style="167" customWidth="1"/>
    <col min="520" max="520" width="16.140625" style="167" customWidth="1"/>
    <col min="521" max="767" width="11.42578125" style="167"/>
    <col min="768" max="768" width="34.7109375" style="167" customWidth="1"/>
    <col min="769" max="769" width="25.42578125" style="167" customWidth="1"/>
    <col min="770" max="770" width="20.5703125" style="167" customWidth="1"/>
    <col min="771" max="771" width="19.28515625" style="167" customWidth="1"/>
    <col min="772" max="772" width="20.7109375" style="167" customWidth="1"/>
    <col min="773" max="773" width="17" style="167" customWidth="1"/>
    <col min="774" max="774" width="16.140625" style="167" customWidth="1"/>
    <col min="775" max="775" width="14.42578125" style="167" customWidth="1"/>
    <col min="776" max="776" width="16.140625" style="167" customWidth="1"/>
    <col min="777" max="1023" width="11.42578125" style="167"/>
    <col min="1024" max="1024" width="34.7109375" style="167" customWidth="1"/>
    <col min="1025" max="1025" width="25.42578125" style="167" customWidth="1"/>
    <col min="1026" max="1026" width="20.5703125" style="167" customWidth="1"/>
    <col min="1027" max="1027" width="19.28515625" style="167" customWidth="1"/>
    <col min="1028" max="1028" width="20.7109375" style="167" customWidth="1"/>
    <col min="1029" max="1029" width="17" style="167" customWidth="1"/>
    <col min="1030" max="1030" width="16.140625" style="167" customWidth="1"/>
    <col min="1031" max="1031" width="14.42578125" style="167" customWidth="1"/>
    <col min="1032" max="1032" width="16.140625" style="167" customWidth="1"/>
    <col min="1033" max="1279" width="11.42578125" style="167"/>
    <col min="1280" max="1280" width="34.7109375" style="167" customWidth="1"/>
    <col min="1281" max="1281" width="25.42578125" style="167" customWidth="1"/>
    <col min="1282" max="1282" width="20.5703125" style="167" customWidth="1"/>
    <col min="1283" max="1283" width="19.28515625" style="167" customWidth="1"/>
    <col min="1284" max="1284" width="20.7109375" style="167" customWidth="1"/>
    <col min="1285" max="1285" width="17" style="167" customWidth="1"/>
    <col min="1286" max="1286" width="16.140625" style="167" customWidth="1"/>
    <col min="1287" max="1287" width="14.42578125" style="167" customWidth="1"/>
    <col min="1288" max="1288" width="16.140625" style="167" customWidth="1"/>
    <col min="1289" max="1535" width="11.42578125" style="167"/>
    <col min="1536" max="1536" width="34.7109375" style="167" customWidth="1"/>
    <col min="1537" max="1537" width="25.42578125" style="167" customWidth="1"/>
    <col min="1538" max="1538" width="20.5703125" style="167" customWidth="1"/>
    <col min="1539" max="1539" width="19.28515625" style="167" customWidth="1"/>
    <col min="1540" max="1540" width="20.7109375" style="167" customWidth="1"/>
    <col min="1541" max="1541" width="17" style="167" customWidth="1"/>
    <col min="1542" max="1542" width="16.140625" style="167" customWidth="1"/>
    <col min="1543" max="1543" width="14.42578125" style="167" customWidth="1"/>
    <col min="1544" max="1544" width="16.140625" style="167" customWidth="1"/>
    <col min="1545" max="1791" width="11.42578125" style="167"/>
    <col min="1792" max="1792" width="34.7109375" style="167" customWidth="1"/>
    <col min="1793" max="1793" width="25.42578125" style="167" customWidth="1"/>
    <col min="1794" max="1794" width="20.5703125" style="167" customWidth="1"/>
    <col min="1795" max="1795" width="19.28515625" style="167" customWidth="1"/>
    <col min="1796" max="1796" width="20.7109375" style="167" customWidth="1"/>
    <col min="1797" max="1797" width="17" style="167" customWidth="1"/>
    <col min="1798" max="1798" width="16.140625" style="167" customWidth="1"/>
    <col min="1799" max="1799" width="14.42578125" style="167" customWidth="1"/>
    <col min="1800" max="1800" width="16.140625" style="167" customWidth="1"/>
    <col min="1801" max="2047" width="11.42578125" style="167"/>
    <col min="2048" max="2048" width="34.7109375" style="167" customWidth="1"/>
    <col min="2049" max="2049" width="25.42578125" style="167" customWidth="1"/>
    <col min="2050" max="2050" width="20.5703125" style="167" customWidth="1"/>
    <col min="2051" max="2051" width="19.28515625" style="167" customWidth="1"/>
    <col min="2052" max="2052" width="20.7109375" style="167" customWidth="1"/>
    <col min="2053" max="2053" width="17" style="167" customWidth="1"/>
    <col min="2054" max="2054" width="16.140625" style="167" customWidth="1"/>
    <col min="2055" max="2055" width="14.42578125" style="167" customWidth="1"/>
    <col min="2056" max="2056" width="16.140625" style="167" customWidth="1"/>
    <col min="2057" max="2303" width="11.42578125" style="167"/>
    <col min="2304" max="2304" width="34.7109375" style="167" customWidth="1"/>
    <col min="2305" max="2305" width="25.42578125" style="167" customWidth="1"/>
    <col min="2306" max="2306" width="20.5703125" style="167" customWidth="1"/>
    <col min="2307" max="2307" width="19.28515625" style="167" customWidth="1"/>
    <col min="2308" max="2308" width="20.7109375" style="167" customWidth="1"/>
    <col min="2309" max="2309" width="17" style="167" customWidth="1"/>
    <col min="2310" max="2310" width="16.140625" style="167" customWidth="1"/>
    <col min="2311" max="2311" width="14.42578125" style="167" customWidth="1"/>
    <col min="2312" max="2312" width="16.140625" style="167" customWidth="1"/>
    <col min="2313" max="2559" width="11.42578125" style="167"/>
    <col min="2560" max="2560" width="34.7109375" style="167" customWidth="1"/>
    <col min="2561" max="2561" width="25.42578125" style="167" customWidth="1"/>
    <col min="2562" max="2562" width="20.5703125" style="167" customWidth="1"/>
    <col min="2563" max="2563" width="19.28515625" style="167" customWidth="1"/>
    <col min="2564" max="2564" width="20.7109375" style="167" customWidth="1"/>
    <col min="2565" max="2565" width="17" style="167" customWidth="1"/>
    <col min="2566" max="2566" width="16.140625" style="167" customWidth="1"/>
    <col min="2567" max="2567" width="14.42578125" style="167" customWidth="1"/>
    <col min="2568" max="2568" width="16.140625" style="167" customWidth="1"/>
    <col min="2569" max="2815" width="11.42578125" style="167"/>
    <col min="2816" max="2816" width="34.7109375" style="167" customWidth="1"/>
    <col min="2817" max="2817" width="25.42578125" style="167" customWidth="1"/>
    <col min="2818" max="2818" width="20.5703125" style="167" customWidth="1"/>
    <col min="2819" max="2819" width="19.28515625" style="167" customWidth="1"/>
    <col min="2820" max="2820" width="20.7109375" style="167" customWidth="1"/>
    <col min="2821" max="2821" width="17" style="167" customWidth="1"/>
    <col min="2822" max="2822" width="16.140625" style="167" customWidth="1"/>
    <col min="2823" max="2823" width="14.42578125" style="167" customWidth="1"/>
    <col min="2824" max="2824" width="16.140625" style="167" customWidth="1"/>
    <col min="2825" max="3071" width="11.42578125" style="167"/>
    <col min="3072" max="3072" width="34.7109375" style="167" customWidth="1"/>
    <col min="3073" max="3073" width="25.42578125" style="167" customWidth="1"/>
    <col min="3074" max="3074" width="20.5703125" style="167" customWidth="1"/>
    <col min="3075" max="3075" width="19.28515625" style="167" customWidth="1"/>
    <col min="3076" max="3076" width="20.7109375" style="167" customWidth="1"/>
    <col min="3077" max="3077" width="17" style="167" customWidth="1"/>
    <col min="3078" max="3078" width="16.140625" style="167" customWidth="1"/>
    <col min="3079" max="3079" width="14.42578125" style="167" customWidth="1"/>
    <col min="3080" max="3080" width="16.140625" style="167" customWidth="1"/>
    <col min="3081" max="3327" width="11.42578125" style="167"/>
    <col min="3328" max="3328" width="34.7109375" style="167" customWidth="1"/>
    <col min="3329" max="3329" width="25.42578125" style="167" customWidth="1"/>
    <col min="3330" max="3330" width="20.5703125" style="167" customWidth="1"/>
    <col min="3331" max="3331" width="19.28515625" style="167" customWidth="1"/>
    <col min="3332" max="3332" width="20.7109375" style="167" customWidth="1"/>
    <col min="3333" max="3333" width="17" style="167" customWidth="1"/>
    <col min="3334" max="3334" width="16.140625" style="167" customWidth="1"/>
    <col min="3335" max="3335" width="14.42578125" style="167" customWidth="1"/>
    <col min="3336" max="3336" width="16.140625" style="167" customWidth="1"/>
    <col min="3337" max="3583" width="11.42578125" style="167"/>
    <col min="3584" max="3584" width="34.7109375" style="167" customWidth="1"/>
    <col min="3585" max="3585" width="25.42578125" style="167" customWidth="1"/>
    <col min="3586" max="3586" width="20.5703125" style="167" customWidth="1"/>
    <col min="3587" max="3587" width="19.28515625" style="167" customWidth="1"/>
    <col min="3588" max="3588" width="20.7109375" style="167" customWidth="1"/>
    <col min="3589" max="3589" width="17" style="167" customWidth="1"/>
    <col min="3590" max="3590" width="16.140625" style="167" customWidth="1"/>
    <col min="3591" max="3591" width="14.42578125" style="167" customWidth="1"/>
    <col min="3592" max="3592" width="16.140625" style="167" customWidth="1"/>
    <col min="3593" max="3839" width="11.42578125" style="167"/>
    <col min="3840" max="3840" width="34.7109375" style="167" customWidth="1"/>
    <col min="3841" max="3841" width="25.42578125" style="167" customWidth="1"/>
    <col min="3842" max="3842" width="20.5703125" style="167" customWidth="1"/>
    <col min="3843" max="3843" width="19.28515625" style="167" customWidth="1"/>
    <col min="3844" max="3844" width="20.7109375" style="167" customWidth="1"/>
    <col min="3845" max="3845" width="17" style="167" customWidth="1"/>
    <col min="3846" max="3846" width="16.140625" style="167" customWidth="1"/>
    <col min="3847" max="3847" width="14.42578125" style="167" customWidth="1"/>
    <col min="3848" max="3848" width="16.140625" style="167" customWidth="1"/>
    <col min="3849" max="4095" width="11.42578125" style="167"/>
    <col min="4096" max="4096" width="34.7109375" style="167" customWidth="1"/>
    <col min="4097" max="4097" width="25.42578125" style="167" customWidth="1"/>
    <col min="4098" max="4098" width="20.5703125" style="167" customWidth="1"/>
    <col min="4099" max="4099" width="19.28515625" style="167" customWidth="1"/>
    <col min="4100" max="4100" width="20.7109375" style="167" customWidth="1"/>
    <col min="4101" max="4101" width="17" style="167" customWidth="1"/>
    <col min="4102" max="4102" width="16.140625" style="167" customWidth="1"/>
    <col min="4103" max="4103" width="14.42578125" style="167" customWidth="1"/>
    <col min="4104" max="4104" width="16.140625" style="167" customWidth="1"/>
    <col min="4105" max="4351" width="11.42578125" style="167"/>
    <col min="4352" max="4352" width="34.7109375" style="167" customWidth="1"/>
    <col min="4353" max="4353" width="25.42578125" style="167" customWidth="1"/>
    <col min="4354" max="4354" width="20.5703125" style="167" customWidth="1"/>
    <col min="4355" max="4355" width="19.28515625" style="167" customWidth="1"/>
    <col min="4356" max="4356" width="20.7109375" style="167" customWidth="1"/>
    <col min="4357" max="4357" width="17" style="167" customWidth="1"/>
    <col min="4358" max="4358" width="16.140625" style="167" customWidth="1"/>
    <col min="4359" max="4359" width="14.42578125" style="167" customWidth="1"/>
    <col min="4360" max="4360" width="16.140625" style="167" customWidth="1"/>
    <col min="4361" max="4607" width="11.42578125" style="167"/>
    <col min="4608" max="4608" width="34.7109375" style="167" customWidth="1"/>
    <col min="4609" max="4609" width="25.42578125" style="167" customWidth="1"/>
    <col min="4610" max="4610" width="20.5703125" style="167" customWidth="1"/>
    <col min="4611" max="4611" width="19.28515625" style="167" customWidth="1"/>
    <col min="4612" max="4612" width="20.7109375" style="167" customWidth="1"/>
    <col min="4613" max="4613" width="17" style="167" customWidth="1"/>
    <col min="4614" max="4614" width="16.140625" style="167" customWidth="1"/>
    <col min="4615" max="4615" width="14.42578125" style="167" customWidth="1"/>
    <col min="4616" max="4616" width="16.140625" style="167" customWidth="1"/>
    <col min="4617" max="4863" width="11.42578125" style="167"/>
    <col min="4864" max="4864" width="34.7109375" style="167" customWidth="1"/>
    <col min="4865" max="4865" width="25.42578125" style="167" customWidth="1"/>
    <col min="4866" max="4866" width="20.5703125" style="167" customWidth="1"/>
    <col min="4867" max="4867" width="19.28515625" style="167" customWidth="1"/>
    <col min="4868" max="4868" width="20.7109375" style="167" customWidth="1"/>
    <col min="4869" max="4869" width="17" style="167" customWidth="1"/>
    <col min="4870" max="4870" width="16.140625" style="167" customWidth="1"/>
    <col min="4871" max="4871" width="14.42578125" style="167" customWidth="1"/>
    <col min="4872" max="4872" width="16.140625" style="167" customWidth="1"/>
    <col min="4873" max="5119" width="11.42578125" style="167"/>
    <col min="5120" max="5120" width="34.7109375" style="167" customWidth="1"/>
    <col min="5121" max="5121" width="25.42578125" style="167" customWidth="1"/>
    <col min="5122" max="5122" width="20.5703125" style="167" customWidth="1"/>
    <col min="5123" max="5123" width="19.28515625" style="167" customWidth="1"/>
    <col min="5124" max="5124" width="20.7109375" style="167" customWidth="1"/>
    <col min="5125" max="5125" width="17" style="167" customWidth="1"/>
    <col min="5126" max="5126" width="16.140625" style="167" customWidth="1"/>
    <col min="5127" max="5127" width="14.42578125" style="167" customWidth="1"/>
    <col min="5128" max="5128" width="16.140625" style="167" customWidth="1"/>
    <col min="5129" max="5375" width="11.42578125" style="167"/>
    <col min="5376" max="5376" width="34.7109375" style="167" customWidth="1"/>
    <col min="5377" max="5377" width="25.42578125" style="167" customWidth="1"/>
    <col min="5378" max="5378" width="20.5703125" style="167" customWidth="1"/>
    <col min="5379" max="5379" width="19.28515625" style="167" customWidth="1"/>
    <col min="5380" max="5380" width="20.7109375" style="167" customWidth="1"/>
    <col min="5381" max="5381" width="17" style="167" customWidth="1"/>
    <col min="5382" max="5382" width="16.140625" style="167" customWidth="1"/>
    <col min="5383" max="5383" width="14.42578125" style="167" customWidth="1"/>
    <col min="5384" max="5384" width="16.140625" style="167" customWidth="1"/>
    <col min="5385" max="5631" width="11.42578125" style="167"/>
    <col min="5632" max="5632" width="34.7109375" style="167" customWidth="1"/>
    <col min="5633" max="5633" width="25.42578125" style="167" customWidth="1"/>
    <col min="5634" max="5634" width="20.5703125" style="167" customWidth="1"/>
    <col min="5635" max="5635" width="19.28515625" style="167" customWidth="1"/>
    <col min="5636" max="5636" width="20.7109375" style="167" customWidth="1"/>
    <col min="5637" max="5637" width="17" style="167" customWidth="1"/>
    <col min="5638" max="5638" width="16.140625" style="167" customWidth="1"/>
    <col min="5639" max="5639" width="14.42578125" style="167" customWidth="1"/>
    <col min="5640" max="5640" width="16.140625" style="167" customWidth="1"/>
    <col min="5641" max="5887" width="11.42578125" style="167"/>
    <col min="5888" max="5888" width="34.7109375" style="167" customWidth="1"/>
    <col min="5889" max="5889" width="25.42578125" style="167" customWidth="1"/>
    <col min="5890" max="5890" width="20.5703125" style="167" customWidth="1"/>
    <col min="5891" max="5891" width="19.28515625" style="167" customWidth="1"/>
    <col min="5892" max="5892" width="20.7109375" style="167" customWidth="1"/>
    <col min="5893" max="5893" width="17" style="167" customWidth="1"/>
    <col min="5894" max="5894" width="16.140625" style="167" customWidth="1"/>
    <col min="5895" max="5895" width="14.42578125" style="167" customWidth="1"/>
    <col min="5896" max="5896" width="16.140625" style="167" customWidth="1"/>
    <col min="5897" max="6143" width="11.42578125" style="167"/>
    <col min="6144" max="6144" width="34.7109375" style="167" customWidth="1"/>
    <col min="6145" max="6145" width="25.42578125" style="167" customWidth="1"/>
    <col min="6146" max="6146" width="20.5703125" style="167" customWidth="1"/>
    <col min="6147" max="6147" width="19.28515625" style="167" customWidth="1"/>
    <col min="6148" max="6148" width="20.7109375" style="167" customWidth="1"/>
    <col min="6149" max="6149" width="17" style="167" customWidth="1"/>
    <col min="6150" max="6150" width="16.140625" style="167" customWidth="1"/>
    <col min="6151" max="6151" width="14.42578125" style="167" customWidth="1"/>
    <col min="6152" max="6152" width="16.140625" style="167" customWidth="1"/>
    <col min="6153" max="6399" width="11.42578125" style="167"/>
    <col min="6400" max="6400" width="34.7109375" style="167" customWidth="1"/>
    <col min="6401" max="6401" width="25.42578125" style="167" customWidth="1"/>
    <col min="6402" max="6402" width="20.5703125" style="167" customWidth="1"/>
    <col min="6403" max="6403" width="19.28515625" style="167" customWidth="1"/>
    <col min="6404" max="6404" width="20.7109375" style="167" customWidth="1"/>
    <col min="6405" max="6405" width="17" style="167" customWidth="1"/>
    <col min="6406" max="6406" width="16.140625" style="167" customWidth="1"/>
    <col min="6407" max="6407" width="14.42578125" style="167" customWidth="1"/>
    <col min="6408" max="6408" width="16.140625" style="167" customWidth="1"/>
    <col min="6409" max="6655" width="11.42578125" style="167"/>
    <col min="6656" max="6656" width="34.7109375" style="167" customWidth="1"/>
    <col min="6657" max="6657" width="25.42578125" style="167" customWidth="1"/>
    <col min="6658" max="6658" width="20.5703125" style="167" customWidth="1"/>
    <col min="6659" max="6659" width="19.28515625" style="167" customWidth="1"/>
    <col min="6660" max="6660" width="20.7109375" style="167" customWidth="1"/>
    <col min="6661" max="6661" width="17" style="167" customWidth="1"/>
    <col min="6662" max="6662" width="16.140625" style="167" customWidth="1"/>
    <col min="6663" max="6663" width="14.42578125" style="167" customWidth="1"/>
    <col min="6664" max="6664" width="16.140625" style="167" customWidth="1"/>
    <col min="6665" max="6911" width="11.42578125" style="167"/>
    <col min="6912" max="6912" width="34.7109375" style="167" customWidth="1"/>
    <col min="6913" max="6913" width="25.42578125" style="167" customWidth="1"/>
    <col min="6914" max="6914" width="20.5703125" style="167" customWidth="1"/>
    <col min="6915" max="6915" width="19.28515625" style="167" customWidth="1"/>
    <col min="6916" max="6916" width="20.7109375" style="167" customWidth="1"/>
    <col min="6917" max="6917" width="17" style="167" customWidth="1"/>
    <col min="6918" max="6918" width="16.140625" style="167" customWidth="1"/>
    <col min="6919" max="6919" width="14.42578125" style="167" customWidth="1"/>
    <col min="6920" max="6920" width="16.140625" style="167" customWidth="1"/>
    <col min="6921" max="7167" width="11.42578125" style="167"/>
    <col min="7168" max="7168" width="34.7109375" style="167" customWidth="1"/>
    <col min="7169" max="7169" width="25.42578125" style="167" customWidth="1"/>
    <col min="7170" max="7170" width="20.5703125" style="167" customWidth="1"/>
    <col min="7171" max="7171" width="19.28515625" style="167" customWidth="1"/>
    <col min="7172" max="7172" width="20.7109375" style="167" customWidth="1"/>
    <col min="7173" max="7173" width="17" style="167" customWidth="1"/>
    <col min="7174" max="7174" width="16.140625" style="167" customWidth="1"/>
    <col min="7175" max="7175" width="14.42578125" style="167" customWidth="1"/>
    <col min="7176" max="7176" width="16.140625" style="167" customWidth="1"/>
    <col min="7177" max="7423" width="11.42578125" style="167"/>
    <col min="7424" max="7424" width="34.7109375" style="167" customWidth="1"/>
    <col min="7425" max="7425" width="25.42578125" style="167" customWidth="1"/>
    <col min="7426" max="7426" width="20.5703125" style="167" customWidth="1"/>
    <col min="7427" max="7427" width="19.28515625" style="167" customWidth="1"/>
    <col min="7428" max="7428" width="20.7109375" style="167" customWidth="1"/>
    <col min="7429" max="7429" width="17" style="167" customWidth="1"/>
    <col min="7430" max="7430" width="16.140625" style="167" customWidth="1"/>
    <col min="7431" max="7431" width="14.42578125" style="167" customWidth="1"/>
    <col min="7432" max="7432" width="16.140625" style="167" customWidth="1"/>
    <col min="7433" max="7679" width="11.42578125" style="167"/>
    <col min="7680" max="7680" width="34.7109375" style="167" customWidth="1"/>
    <col min="7681" max="7681" width="25.42578125" style="167" customWidth="1"/>
    <col min="7682" max="7682" width="20.5703125" style="167" customWidth="1"/>
    <col min="7683" max="7683" width="19.28515625" style="167" customWidth="1"/>
    <col min="7684" max="7684" width="20.7109375" style="167" customWidth="1"/>
    <col min="7685" max="7685" width="17" style="167" customWidth="1"/>
    <col min="7686" max="7686" width="16.140625" style="167" customWidth="1"/>
    <col min="7687" max="7687" width="14.42578125" style="167" customWidth="1"/>
    <col min="7688" max="7688" width="16.140625" style="167" customWidth="1"/>
    <col min="7689" max="7935" width="11.42578125" style="167"/>
    <col min="7936" max="7936" width="34.7109375" style="167" customWidth="1"/>
    <col min="7937" max="7937" width="25.42578125" style="167" customWidth="1"/>
    <col min="7938" max="7938" width="20.5703125" style="167" customWidth="1"/>
    <col min="7939" max="7939" width="19.28515625" style="167" customWidth="1"/>
    <col min="7940" max="7940" width="20.7109375" style="167" customWidth="1"/>
    <col min="7941" max="7941" width="17" style="167" customWidth="1"/>
    <col min="7942" max="7942" width="16.140625" style="167" customWidth="1"/>
    <col min="7943" max="7943" width="14.42578125" style="167" customWidth="1"/>
    <col min="7944" max="7944" width="16.140625" style="167" customWidth="1"/>
    <col min="7945" max="8191" width="11.42578125" style="167"/>
    <col min="8192" max="8192" width="34.7109375" style="167" customWidth="1"/>
    <col min="8193" max="8193" width="25.42578125" style="167" customWidth="1"/>
    <col min="8194" max="8194" width="20.5703125" style="167" customWidth="1"/>
    <col min="8195" max="8195" width="19.28515625" style="167" customWidth="1"/>
    <col min="8196" max="8196" width="20.7109375" style="167" customWidth="1"/>
    <col min="8197" max="8197" width="17" style="167" customWidth="1"/>
    <col min="8198" max="8198" width="16.140625" style="167" customWidth="1"/>
    <col min="8199" max="8199" width="14.42578125" style="167" customWidth="1"/>
    <col min="8200" max="8200" width="16.140625" style="167" customWidth="1"/>
    <col min="8201" max="8447" width="11.42578125" style="167"/>
    <col min="8448" max="8448" width="34.7109375" style="167" customWidth="1"/>
    <col min="8449" max="8449" width="25.42578125" style="167" customWidth="1"/>
    <col min="8450" max="8450" width="20.5703125" style="167" customWidth="1"/>
    <col min="8451" max="8451" width="19.28515625" style="167" customWidth="1"/>
    <col min="8452" max="8452" width="20.7109375" style="167" customWidth="1"/>
    <col min="8453" max="8453" width="17" style="167" customWidth="1"/>
    <col min="8454" max="8454" width="16.140625" style="167" customWidth="1"/>
    <col min="8455" max="8455" width="14.42578125" style="167" customWidth="1"/>
    <col min="8456" max="8456" width="16.140625" style="167" customWidth="1"/>
    <col min="8457" max="8703" width="11.42578125" style="167"/>
    <col min="8704" max="8704" width="34.7109375" style="167" customWidth="1"/>
    <col min="8705" max="8705" width="25.42578125" style="167" customWidth="1"/>
    <col min="8706" max="8706" width="20.5703125" style="167" customWidth="1"/>
    <col min="8707" max="8707" width="19.28515625" style="167" customWidth="1"/>
    <col min="8708" max="8708" width="20.7109375" style="167" customWidth="1"/>
    <col min="8709" max="8709" width="17" style="167" customWidth="1"/>
    <col min="8710" max="8710" width="16.140625" style="167" customWidth="1"/>
    <col min="8711" max="8711" width="14.42578125" style="167" customWidth="1"/>
    <col min="8712" max="8712" width="16.140625" style="167" customWidth="1"/>
    <col min="8713" max="8959" width="11.42578125" style="167"/>
    <col min="8960" max="8960" width="34.7109375" style="167" customWidth="1"/>
    <col min="8961" max="8961" width="25.42578125" style="167" customWidth="1"/>
    <col min="8962" max="8962" width="20.5703125" style="167" customWidth="1"/>
    <col min="8963" max="8963" width="19.28515625" style="167" customWidth="1"/>
    <col min="8964" max="8964" width="20.7109375" style="167" customWidth="1"/>
    <col min="8965" max="8965" width="17" style="167" customWidth="1"/>
    <col min="8966" max="8966" width="16.140625" style="167" customWidth="1"/>
    <col min="8967" max="8967" width="14.42578125" style="167" customWidth="1"/>
    <col min="8968" max="8968" width="16.140625" style="167" customWidth="1"/>
    <col min="8969" max="9215" width="11.42578125" style="167"/>
    <col min="9216" max="9216" width="34.7109375" style="167" customWidth="1"/>
    <col min="9217" max="9217" width="25.42578125" style="167" customWidth="1"/>
    <col min="9218" max="9218" width="20.5703125" style="167" customWidth="1"/>
    <col min="9219" max="9219" width="19.28515625" style="167" customWidth="1"/>
    <col min="9220" max="9220" width="20.7109375" style="167" customWidth="1"/>
    <col min="9221" max="9221" width="17" style="167" customWidth="1"/>
    <col min="9222" max="9222" width="16.140625" style="167" customWidth="1"/>
    <col min="9223" max="9223" width="14.42578125" style="167" customWidth="1"/>
    <col min="9224" max="9224" width="16.140625" style="167" customWidth="1"/>
    <col min="9225" max="9471" width="11.42578125" style="167"/>
    <col min="9472" max="9472" width="34.7109375" style="167" customWidth="1"/>
    <col min="9473" max="9473" width="25.42578125" style="167" customWidth="1"/>
    <col min="9474" max="9474" width="20.5703125" style="167" customWidth="1"/>
    <col min="9475" max="9475" width="19.28515625" style="167" customWidth="1"/>
    <col min="9476" max="9476" width="20.7109375" style="167" customWidth="1"/>
    <col min="9477" max="9477" width="17" style="167" customWidth="1"/>
    <col min="9478" max="9478" width="16.140625" style="167" customWidth="1"/>
    <col min="9479" max="9479" width="14.42578125" style="167" customWidth="1"/>
    <col min="9480" max="9480" width="16.140625" style="167" customWidth="1"/>
    <col min="9481" max="9727" width="11.42578125" style="167"/>
    <col min="9728" max="9728" width="34.7109375" style="167" customWidth="1"/>
    <col min="9729" max="9729" width="25.42578125" style="167" customWidth="1"/>
    <col min="9730" max="9730" width="20.5703125" style="167" customWidth="1"/>
    <col min="9731" max="9731" width="19.28515625" style="167" customWidth="1"/>
    <col min="9732" max="9732" width="20.7109375" style="167" customWidth="1"/>
    <col min="9733" max="9733" width="17" style="167" customWidth="1"/>
    <col min="9734" max="9734" width="16.140625" style="167" customWidth="1"/>
    <col min="9735" max="9735" width="14.42578125" style="167" customWidth="1"/>
    <col min="9736" max="9736" width="16.140625" style="167" customWidth="1"/>
    <col min="9737" max="9983" width="11.42578125" style="167"/>
    <col min="9984" max="9984" width="34.7109375" style="167" customWidth="1"/>
    <col min="9985" max="9985" width="25.42578125" style="167" customWidth="1"/>
    <col min="9986" max="9986" width="20.5703125" style="167" customWidth="1"/>
    <col min="9987" max="9987" width="19.28515625" style="167" customWidth="1"/>
    <col min="9988" max="9988" width="20.7109375" style="167" customWidth="1"/>
    <col min="9989" max="9989" width="17" style="167" customWidth="1"/>
    <col min="9990" max="9990" width="16.140625" style="167" customWidth="1"/>
    <col min="9991" max="9991" width="14.42578125" style="167" customWidth="1"/>
    <col min="9992" max="9992" width="16.140625" style="167" customWidth="1"/>
    <col min="9993" max="10239" width="11.42578125" style="167"/>
    <col min="10240" max="10240" width="34.7109375" style="167" customWidth="1"/>
    <col min="10241" max="10241" width="25.42578125" style="167" customWidth="1"/>
    <col min="10242" max="10242" width="20.5703125" style="167" customWidth="1"/>
    <col min="10243" max="10243" width="19.28515625" style="167" customWidth="1"/>
    <col min="10244" max="10244" width="20.7109375" style="167" customWidth="1"/>
    <col min="10245" max="10245" width="17" style="167" customWidth="1"/>
    <col min="10246" max="10246" width="16.140625" style="167" customWidth="1"/>
    <col min="10247" max="10247" width="14.42578125" style="167" customWidth="1"/>
    <col min="10248" max="10248" width="16.140625" style="167" customWidth="1"/>
    <col min="10249" max="10495" width="11.42578125" style="167"/>
    <col min="10496" max="10496" width="34.7109375" style="167" customWidth="1"/>
    <col min="10497" max="10497" width="25.42578125" style="167" customWidth="1"/>
    <col min="10498" max="10498" width="20.5703125" style="167" customWidth="1"/>
    <col min="10499" max="10499" width="19.28515625" style="167" customWidth="1"/>
    <col min="10500" max="10500" width="20.7109375" style="167" customWidth="1"/>
    <col min="10501" max="10501" width="17" style="167" customWidth="1"/>
    <col min="10502" max="10502" width="16.140625" style="167" customWidth="1"/>
    <col min="10503" max="10503" width="14.42578125" style="167" customWidth="1"/>
    <col min="10504" max="10504" width="16.140625" style="167" customWidth="1"/>
    <col min="10505" max="10751" width="11.42578125" style="167"/>
    <col min="10752" max="10752" width="34.7109375" style="167" customWidth="1"/>
    <col min="10753" max="10753" width="25.42578125" style="167" customWidth="1"/>
    <col min="10754" max="10754" width="20.5703125" style="167" customWidth="1"/>
    <col min="10755" max="10755" width="19.28515625" style="167" customWidth="1"/>
    <col min="10756" max="10756" width="20.7109375" style="167" customWidth="1"/>
    <col min="10757" max="10757" width="17" style="167" customWidth="1"/>
    <col min="10758" max="10758" width="16.140625" style="167" customWidth="1"/>
    <col min="10759" max="10759" width="14.42578125" style="167" customWidth="1"/>
    <col min="10760" max="10760" width="16.140625" style="167" customWidth="1"/>
    <col min="10761" max="11007" width="11.42578125" style="167"/>
    <col min="11008" max="11008" width="34.7109375" style="167" customWidth="1"/>
    <col min="11009" max="11009" width="25.42578125" style="167" customWidth="1"/>
    <col min="11010" max="11010" width="20.5703125" style="167" customWidth="1"/>
    <col min="11011" max="11011" width="19.28515625" style="167" customWidth="1"/>
    <col min="11012" max="11012" width="20.7109375" style="167" customWidth="1"/>
    <col min="11013" max="11013" width="17" style="167" customWidth="1"/>
    <col min="11014" max="11014" width="16.140625" style="167" customWidth="1"/>
    <col min="11015" max="11015" width="14.42578125" style="167" customWidth="1"/>
    <col min="11016" max="11016" width="16.140625" style="167" customWidth="1"/>
    <col min="11017" max="11263" width="11.42578125" style="167"/>
    <col min="11264" max="11264" width="34.7109375" style="167" customWidth="1"/>
    <col min="11265" max="11265" width="25.42578125" style="167" customWidth="1"/>
    <col min="11266" max="11266" width="20.5703125" style="167" customWidth="1"/>
    <col min="11267" max="11267" width="19.28515625" style="167" customWidth="1"/>
    <col min="11268" max="11268" width="20.7109375" style="167" customWidth="1"/>
    <col min="11269" max="11269" width="17" style="167" customWidth="1"/>
    <col min="11270" max="11270" width="16.140625" style="167" customWidth="1"/>
    <col min="11271" max="11271" width="14.42578125" style="167" customWidth="1"/>
    <col min="11272" max="11272" width="16.140625" style="167" customWidth="1"/>
    <col min="11273" max="11519" width="11.42578125" style="167"/>
    <col min="11520" max="11520" width="34.7109375" style="167" customWidth="1"/>
    <col min="11521" max="11521" width="25.42578125" style="167" customWidth="1"/>
    <col min="11522" max="11522" width="20.5703125" style="167" customWidth="1"/>
    <col min="11523" max="11523" width="19.28515625" style="167" customWidth="1"/>
    <col min="11524" max="11524" width="20.7109375" style="167" customWidth="1"/>
    <col min="11525" max="11525" width="17" style="167" customWidth="1"/>
    <col min="11526" max="11526" width="16.140625" style="167" customWidth="1"/>
    <col min="11527" max="11527" width="14.42578125" style="167" customWidth="1"/>
    <col min="11528" max="11528" width="16.140625" style="167" customWidth="1"/>
    <col min="11529" max="11775" width="11.42578125" style="167"/>
    <col min="11776" max="11776" width="34.7109375" style="167" customWidth="1"/>
    <col min="11777" max="11777" width="25.42578125" style="167" customWidth="1"/>
    <col min="11778" max="11778" width="20.5703125" style="167" customWidth="1"/>
    <col min="11779" max="11779" width="19.28515625" style="167" customWidth="1"/>
    <col min="11780" max="11780" width="20.7109375" style="167" customWidth="1"/>
    <col min="11781" max="11781" width="17" style="167" customWidth="1"/>
    <col min="11782" max="11782" width="16.140625" style="167" customWidth="1"/>
    <col min="11783" max="11783" width="14.42578125" style="167" customWidth="1"/>
    <col min="11784" max="11784" width="16.140625" style="167" customWidth="1"/>
    <col min="11785" max="12031" width="11.42578125" style="167"/>
    <col min="12032" max="12032" width="34.7109375" style="167" customWidth="1"/>
    <col min="12033" max="12033" width="25.42578125" style="167" customWidth="1"/>
    <col min="12034" max="12034" width="20.5703125" style="167" customWidth="1"/>
    <col min="12035" max="12035" width="19.28515625" style="167" customWidth="1"/>
    <col min="12036" max="12036" width="20.7109375" style="167" customWidth="1"/>
    <col min="12037" max="12037" width="17" style="167" customWidth="1"/>
    <col min="12038" max="12038" width="16.140625" style="167" customWidth="1"/>
    <col min="12039" max="12039" width="14.42578125" style="167" customWidth="1"/>
    <col min="12040" max="12040" width="16.140625" style="167" customWidth="1"/>
    <col min="12041" max="12287" width="11.42578125" style="167"/>
    <col min="12288" max="12288" width="34.7109375" style="167" customWidth="1"/>
    <col min="12289" max="12289" width="25.42578125" style="167" customWidth="1"/>
    <col min="12290" max="12290" width="20.5703125" style="167" customWidth="1"/>
    <col min="12291" max="12291" width="19.28515625" style="167" customWidth="1"/>
    <col min="12292" max="12292" width="20.7109375" style="167" customWidth="1"/>
    <col min="12293" max="12293" width="17" style="167" customWidth="1"/>
    <col min="12294" max="12294" width="16.140625" style="167" customWidth="1"/>
    <col min="12295" max="12295" width="14.42578125" style="167" customWidth="1"/>
    <col min="12296" max="12296" width="16.140625" style="167" customWidth="1"/>
    <col min="12297" max="12543" width="11.42578125" style="167"/>
    <col min="12544" max="12544" width="34.7109375" style="167" customWidth="1"/>
    <col min="12545" max="12545" width="25.42578125" style="167" customWidth="1"/>
    <col min="12546" max="12546" width="20.5703125" style="167" customWidth="1"/>
    <col min="12547" max="12547" width="19.28515625" style="167" customWidth="1"/>
    <col min="12548" max="12548" width="20.7109375" style="167" customWidth="1"/>
    <col min="12549" max="12549" width="17" style="167" customWidth="1"/>
    <col min="12550" max="12550" width="16.140625" style="167" customWidth="1"/>
    <col min="12551" max="12551" width="14.42578125" style="167" customWidth="1"/>
    <col min="12552" max="12552" width="16.140625" style="167" customWidth="1"/>
    <col min="12553" max="12799" width="11.42578125" style="167"/>
    <col min="12800" max="12800" width="34.7109375" style="167" customWidth="1"/>
    <col min="12801" max="12801" width="25.42578125" style="167" customWidth="1"/>
    <col min="12802" max="12802" width="20.5703125" style="167" customWidth="1"/>
    <col min="12803" max="12803" width="19.28515625" style="167" customWidth="1"/>
    <col min="12804" max="12804" width="20.7109375" style="167" customWidth="1"/>
    <col min="12805" max="12805" width="17" style="167" customWidth="1"/>
    <col min="12806" max="12806" width="16.140625" style="167" customWidth="1"/>
    <col min="12807" max="12807" width="14.42578125" style="167" customWidth="1"/>
    <col min="12808" max="12808" width="16.140625" style="167" customWidth="1"/>
    <col min="12809" max="13055" width="11.42578125" style="167"/>
    <col min="13056" max="13056" width="34.7109375" style="167" customWidth="1"/>
    <col min="13057" max="13057" width="25.42578125" style="167" customWidth="1"/>
    <col min="13058" max="13058" width="20.5703125" style="167" customWidth="1"/>
    <col min="13059" max="13059" width="19.28515625" style="167" customWidth="1"/>
    <col min="13060" max="13060" width="20.7109375" style="167" customWidth="1"/>
    <col min="13061" max="13061" width="17" style="167" customWidth="1"/>
    <col min="13062" max="13062" width="16.140625" style="167" customWidth="1"/>
    <col min="13063" max="13063" width="14.42578125" style="167" customWidth="1"/>
    <col min="13064" max="13064" width="16.140625" style="167" customWidth="1"/>
    <col min="13065" max="13311" width="11.42578125" style="167"/>
    <col min="13312" max="13312" width="34.7109375" style="167" customWidth="1"/>
    <col min="13313" max="13313" width="25.42578125" style="167" customWidth="1"/>
    <col min="13314" max="13314" width="20.5703125" style="167" customWidth="1"/>
    <col min="13315" max="13315" width="19.28515625" style="167" customWidth="1"/>
    <col min="13316" max="13316" width="20.7109375" style="167" customWidth="1"/>
    <col min="13317" max="13317" width="17" style="167" customWidth="1"/>
    <col min="13318" max="13318" width="16.140625" style="167" customWidth="1"/>
    <col min="13319" max="13319" width="14.42578125" style="167" customWidth="1"/>
    <col min="13320" max="13320" width="16.140625" style="167" customWidth="1"/>
    <col min="13321" max="13567" width="11.42578125" style="167"/>
    <col min="13568" max="13568" width="34.7109375" style="167" customWidth="1"/>
    <col min="13569" max="13569" width="25.42578125" style="167" customWidth="1"/>
    <col min="13570" max="13570" width="20.5703125" style="167" customWidth="1"/>
    <col min="13571" max="13571" width="19.28515625" style="167" customWidth="1"/>
    <col min="13572" max="13572" width="20.7109375" style="167" customWidth="1"/>
    <col min="13573" max="13573" width="17" style="167" customWidth="1"/>
    <col min="13574" max="13574" width="16.140625" style="167" customWidth="1"/>
    <col min="13575" max="13575" width="14.42578125" style="167" customWidth="1"/>
    <col min="13576" max="13576" width="16.140625" style="167" customWidth="1"/>
    <col min="13577" max="13823" width="11.42578125" style="167"/>
    <col min="13824" max="13824" width="34.7109375" style="167" customWidth="1"/>
    <col min="13825" max="13825" width="25.42578125" style="167" customWidth="1"/>
    <col min="13826" max="13826" width="20.5703125" style="167" customWidth="1"/>
    <col min="13827" max="13827" width="19.28515625" style="167" customWidth="1"/>
    <col min="13828" max="13828" width="20.7109375" style="167" customWidth="1"/>
    <col min="13829" max="13829" width="17" style="167" customWidth="1"/>
    <col min="13830" max="13830" width="16.140625" style="167" customWidth="1"/>
    <col min="13831" max="13831" width="14.42578125" style="167" customWidth="1"/>
    <col min="13832" max="13832" width="16.140625" style="167" customWidth="1"/>
    <col min="13833" max="14079" width="11.42578125" style="167"/>
    <col min="14080" max="14080" width="34.7109375" style="167" customWidth="1"/>
    <col min="14081" max="14081" width="25.42578125" style="167" customWidth="1"/>
    <col min="14082" max="14082" width="20.5703125" style="167" customWidth="1"/>
    <col min="14083" max="14083" width="19.28515625" style="167" customWidth="1"/>
    <col min="14084" max="14084" width="20.7109375" style="167" customWidth="1"/>
    <col min="14085" max="14085" width="17" style="167" customWidth="1"/>
    <col min="14086" max="14086" width="16.140625" style="167" customWidth="1"/>
    <col min="14087" max="14087" width="14.42578125" style="167" customWidth="1"/>
    <col min="14088" max="14088" width="16.140625" style="167" customWidth="1"/>
    <col min="14089" max="14335" width="11.42578125" style="167"/>
    <col min="14336" max="14336" width="34.7109375" style="167" customWidth="1"/>
    <col min="14337" max="14337" width="25.42578125" style="167" customWidth="1"/>
    <col min="14338" max="14338" width="20.5703125" style="167" customWidth="1"/>
    <col min="14339" max="14339" width="19.28515625" style="167" customWidth="1"/>
    <col min="14340" max="14340" width="20.7109375" style="167" customWidth="1"/>
    <col min="14341" max="14341" width="17" style="167" customWidth="1"/>
    <col min="14342" max="14342" width="16.140625" style="167" customWidth="1"/>
    <col min="14343" max="14343" width="14.42578125" style="167" customWidth="1"/>
    <col min="14344" max="14344" width="16.140625" style="167" customWidth="1"/>
    <col min="14345" max="14591" width="11.42578125" style="167"/>
    <col min="14592" max="14592" width="34.7109375" style="167" customWidth="1"/>
    <col min="14593" max="14593" width="25.42578125" style="167" customWidth="1"/>
    <col min="14594" max="14594" width="20.5703125" style="167" customWidth="1"/>
    <col min="14595" max="14595" width="19.28515625" style="167" customWidth="1"/>
    <col min="14596" max="14596" width="20.7109375" style="167" customWidth="1"/>
    <col min="14597" max="14597" width="17" style="167" customWidth="1"/>
    <col min="14598" max="14598" width="16.140625" style="167" customWidth="1"/>
    <col min="14599" max="14599" width="14.42578125" style="167" customWidth="1"/>
    <col min="14600" max="14600" width="16.140625" style="167" customWidth="1"/>
    <col min="14601" max="14847" width="11.42578125" style="167"/>
    <col min="14848" max="14848" width="34.7109375" style="167" customWidth="1"/>
    <col min="14849" max="14849" width="25.42578125" style="167" customWidth="1"/>
    <col min="14850" max="14850" width="20.5703125" style="167" customWidth="1"/>
    <col min="14851" max="14851" width="19.28515625" style="167" customWidth="1"/>
    <col min="14852" max="14852" width="20.7109375" style="167" customWidth="1"/>
    <col min="14853" max="14853" width="17" style="167" customWidth="1"/>
    <col min="14854" max="14854" width="16.140625" style="167" customWidth="1"/>
    <col min="14855" max="14855" width="14.42578125" style="167" customWidth="1"/>
    <col min="14856" max="14856" width="16.140625" style="167" customWidth="1"/>
    <col min="14857" max="15103" width="11.42578125" style="167"/>
    <col min="15104" max="15104" width="34.7109375" style="167" customWidth="1"/>
    <col min="15105" max="15105" width="25.42578125" style="167" customWidth="1"/>
    <col min="15106" max="15106" width="20.5703125" style="167" customWidth="1"/>
    <col min="15107" max="15107" width="19.28515625" style="167" customWidth="1"/>
    <col min="15108" max="15108" width="20.7109375" style="167" customWidth="1"/>
    <col min="15109" max="15109" width="17" style="167" customWidth="1"/>
    <col min="15110" max="15110" width="16.140625" style="167" customWidth="1"/>
    <col min="15111" max="15111" width="14.42578125" style="167" customWidth="1"/>
    <col min="15112" max="15112" width="16.140625" style="167" customWidth="1"/>
    <col min="15113" max="15359" width="11.42578125" style="167"/>
    <col min="15360" max="15360" width="34.7109375" style="167" customWidth="1"/>
    <col min="15361" max="15361" width="25.42578125" style="167" customWidth="1"/>
    <col min="15362" max="15362" width="20.5703125" style="167" customWidth="1"/>
    <col min="15363" max="15363" width="19.28515625" style="167" customWidth="1"/>
    <col min="15364" max="15364" width="20.7109375" style="167" customWidth="1"/>
    <col min="15365" max="15365" width="17" style="167" customWidth="1"/>
    <col min="15366" max="15366" width="16.140625" style="167" customWidth="1"/>
    <col min="15367" max="15367" width="14.42578125" style="167" customWidth="1"/>
    <col min="15368" max="15368" width="16.140625" style="167" customWidth="1"/>
    <col min="15369" max="15615" width="11.42578125" style="167"/>
    <col min="15616" max="15616" width="34.7109375" style="167" customWidth="1"/>
    <col min="15617" max="15617" width="25.42578125" style="167" customWidth="1"/>
    <col min="15618" max="15618" width="20.5703125" style="167" customWidth="1"/>
    <col min="15619" max="15619" width="19.28515625" style="167" customWidth="1"/>
    <col min="15620" max="15620" width="20.7109375" style="167" customWidth="1"/>
    <col min="15621" max="15621" width="17" style="167" customWidth="1"/>
    <col min="15622" max="15622" width="16.140625" style="167" customWidth="1"/>
    <col min="15623" max="15623" width="14.42578125" style="167" customWidth="1"/>
    <col min="15624" max="15624" width="16.140625" style="167" customWidth="1"/>
    <col min="15625" max="15871" width="11.42578125" style="167"/>
    <col min="15872" max="15872" width="34.7109375" style="167" customWidth="1"/>
    <col min="15873" max="15873" width="25.42578125" style="167" customWidth="1"/>
    <col min="15874" max="15874" width="20.5703125" style="167" customWidth="1"/>
    <col min="15875" max="15875" width="19.28515625" style="167" customWidth="1"/>
    <col min="15876" max="15876" width="20.7109375" style="167" customWidth="1"/>
    <col min="15877" max="15877" width="17" style="167" customWidth="1"/>
    <col min="15878" max="15878" width="16.140625" style="167" customWidth="1"/>
    <col min="15879" max="15879" width="14.42578125" style="167" customWidth="1"/>
    <col min="15880" max="15880" width="16.140625" style="167" customWidth="1"/>
    <col min="15881" max="16127" width="11.42578125" style="167"/>
    <col min="16128" max="16128" width="34.7109375" style="167" customWidth="1"/>
    <col min="16129" max="16129" width="25.42578125" style="167" customWidth="1"/>
    <col min="16130" max="16130" width="20.5703125" style="167" customWidth="1"/>
    <col min="16131" max="16131" width="19.28515625" style="167" customWidth="1"/>
    <col min="16132" max="16132" width="20.7109375" style="167" customWidth="1"/>
    <col min="16133" max="16133" width="17" style="167" customWidth="1"/>
    <col min="16134" max="16134" width="16.140625" style="167" customWidth="1"/>
    <col min="16135" max="16135" width="14.42578125" style="167" customWidth="1"/>
    <col min="16136" max="16136" width="16.140625" style="167" customWidth="1"/>
    <col min="16137" max="16384" width="11.42578125" style="167"/>
  </cols>
  <sheetData>
    <row r="1" spans="1:8" ht="12" customHeight="1" thickBot="1" x14ac:dyDescent="0.3">
      <c r="A1" s="308" t="s">
        <v>329</v>
      </c>
      <c r="B1" s="309"/>
      <c r="C1" s="309"/>
      <c r="D1" s="309"/>
      <c r="E1" s="309"/>
      <c r="F1" s="309"/>
      <c r="G1" s="309"/>
    </row>
    <row r="2" spans="1:8" ht="12" customHeight="1" thickBot="1" x14ac:dyDescent="0.3">
      <c r="A2" s="310" t="s">
        <v>302</v>
      </c>
      <c r="B2" s="311"/>
      <c r="C2" s="311"/>
      <c r="D2" s="311"/>
      <c r="E2" s="311"/>
      <c r="F2" s="311"/>
      <c r="G2" s="311"/>
    </row>
    <row r="3" spans="1:8" ht="12" customHeight="1" x14ac:dyDescent="0.25">
      <c r="A3" s="312" t="s">
        <v>303</v>
      </c>
      <c r="B3" s="312"/>
      <c r="C3" s="312"/>
      <c r="D3" s="312"/>
      <c r="E3" s="312"/>
      <c r="F3" s="312"/>
      <c r="G3" s="312"/>
    </row>
    <row r="4" spans="1:8" ht="15.75" thickBot="1" x14ac:dyDescent="0.3">
      <c r="A4" s="168"/>
      <c r="B4" s="168"/>
      <c r="C4" s="168"/>
      <c r="D4" s="168"/>
      <c r="E4" s="168"/>
      <c r="F4" s="168"/>
      <c r="G4" s="168"/>
    </row>
    <row r="5" spans="1:8" ht="15.75" customHeight="1" thickBot="1" x14ac:dyDescent="0.3">
      <c r="A5" s="305" t="s">
        <v>1</v>
      </c>
      <c r="B5" s="306"/>
      <c r="C5" s="306"/>
      <c r="D5" s="306"/>
      <c r="E5" s="306"/>
      <c r="F5" s="306"/>
      <c r="G5" s="307"/>
    </row>
    <row r="6" spans="1:8" ht="15.75" thickBot="1" x14ac:dyDescent="0.3">
      <c r="A6" s="169" t="s">
        <v>2</v>
      </c>
      <c r="B6" s="300" t="s">
        <v>304</v>
      </c>
      <c r="C6" s="301"/>
      <c r="D6" s="301"/>
      <c r="E6" s="301"/>
      <c r="F6" s="301"/>
      <c r="G6" s="302"/>
    </row>
    <row r="7" spans="1:8" ht="15.75" customHeight="1" thickBot="1" x14ac:dyDescent="0.3">
      <c r="A7" s="169" t="s">
        <v>3</v>
      </c>
      <c r="B7" s="300" t="s">
        <v>4</v>
      </c>
      <c r="C7" s="301"/>
      <c r="D7" s="301"/>
      <c r="E7" s="301"/>
      <c r="F7" s="301"/>
      <c r="G7" s="302"/>
    </row>
    <row r="8" spans="1:8" ht="15.75" thickBot="1" x14ac:dyDescent="0.3">
      <c r="A8" s="169" t="s">
        <v>5</v>
      </c>
      <c r="B8" s="300" t="s">
        <v>356</v>
      </c>
      <c r="C8" s="301"/>
      <c r="D8" s="301"/>
      <c r="E8" s="301"/>
      <c r="F8" s="301"/>
      <c r="G8" s="302"/>
    </row>
    <row r="9" spans="1:8" ht="15.75" customHeight="1" x14ac:dyDescent="0.25"/>
    <row r="10" spans="1:8" ht="12" hidden="1" customHeight="1" x14ac:dyDescent="0.25">
      <c r="A10" s="170"/>
      <c r="B10" s="170"/>
      <c r="C10" s="170"/>
      <c r="D10" s="170"/>
      <c r="E10" s="170"/>
      <c r="F10" s="170"/>
      <c r="G10" s="170"/>
      <c r="H10" s="170"/>
    </row>
    <row r="11" spans="1:8" ht="12" hidden="1" customHeight="1" x14ac:dyDescent="0.25">
      <c r="A11" s="170"/>
      <c r="B11" s="170"/>
      <c r="C11" s="170"/>
      <c r="D11" s="170"/>
      <c r="E11" s="170"/>
      <c r="F11" s="170"/>
      <c r="G11" s="170"/>
      <c r="H11" s="170"/>
    </row>
    <row r="12" spans="1:8" ht="12" hidden="1" customHeight="1" x14ac:dyDescent="0.25">
      <c r="A12" s="171"/>
      <c r="B12" s="171"/>
      <c r="C12" s="171"/>
      <c r="D12" s="172"/>
      <c r="E12" s="172"/>
      <c r="F12" s="172"/>
      <c r="G12" s="172"/>
      <c r="H12" s="172"/>
    </row>
    <row r="13" spans="1:8" ht="12" hidden="1" customHeight="1" x14ac:dyDescent="0.25">
      <c r="A13" s="173"/>
    </row>
    <row r="14" spans="1:8" ht="12" hidden="1" customHeight="1" x14ac:dyDescent="0.25">
      <c r="A14" s="173"/>
    </row>
    <row r="15" spans="1:8" ht="12" hidden="1" customHeight="1" x14ac:dyDescent="0.25">
      <c r="A15" s="173"/>
    </row>
    <row r="16" spans="1:8" ht="12" hidden="1" customHeight="1" x14ac:dyDescent="0.25">
      <c r="A16" s="173"/>
    </row>
    <row r="17" spans="1:8" ht="12" hidden="1" customHeight="1" x14ac:dyDescent="0.25">
      <c r="A17" s="173"/>
    </row>
    <row r="18" spans="1:8" ht="12" hidden="1" customHeight="1" x14ac:dyDescent="0.25">
      <c r="A18" s="173"/>
    </row>
    <row r="19" spans="1:8" ht="12" hidden="1" customHeight="1" x14ac:dyDescent="0.25">
      <c r="A19" s="173"/>
    </row>
    <row r="20" spans="1:8" ht="12" hidden="1" customHeight="1" x14ac:dyDescent="0.25">
      <c r="A20" s="172"/>
    </row>
    <row r="21" spans="1:8" ht="12" hidden="1" customHeight="1" x14ac:dyDescent="0.25">
      <c r="A21" s="171"/>
    </row>
    <row r="22" spans="1:8" ht="12" customHeight="1" x14ac:dyDescent="0.25">
      <c r="A22" s="172"/>
    </row>
    <row r="23" spans="1:8" ht="12" customHeight="1" x14ac:dyDescent="0.25">
      <c r="A23" s="171" t="s">
        <v>305</v>
      </c>
    </row>
    <row r="24" spans="1:8" ht="12" customHeight="1" thickBot="1" x14ac:dyDescent="0.3">
      <c r="A24" s="172"/>
      <c r="B24" s="172"/>
      <c r="C24" s="174"/>
      <c r="D24" s="174"/>
      <c r="E24" s="174"/>
      <c r="F24" s="174"/>
      <c r="G24" s="174"/>
      <c r="H24" s="174"/>
    </row>
    <row r="25" spans="1:8" ht="12" customHeight="1" thickBot="1" x14ac:dyDescent="0.3">
      <c r="A25" s="175" t="s">
        <v>306</v>
      </c>
      <c r="B25" s="176">
        <f>SUM(B33:B37)</f>
        <v>85</v>
      </c>
      <c r="D25" s="174"/>
      <c r="E25" s="174"/>
      <c r="F25" s="172"/>
    </row>
    <row r="26" spans="1:8" ht="12" customHeight="1" thickBot="1" x14ac:dyDescent="0.3">
      <c r="A26" s="175" t="s">
        <v>307</v>
      </c>
      <c r="B26" s="176">
        <f>G38+B45</f>
        <v>1897615.11</v>
      </c>
      <c r="D26" s="172"/>
      <c r="E26" s="172"/>
      <c r="F26" s="172"/>
    </row>
    <row r="27" spans="1:8" ht="12" customHeight="1" x14ac:dyDescent="0.25">
      <c r="A27" s="170"/>
      <c r="B27" s="170"/>
      <c r="C27" s="170"/>
      <c r="D27" s="170"/>
      <c r="E27" s="170"/>
      <c r="F27" s="170"/>
      <c r="G27" s="170"/>
      <c r="H27" s="170"/>
    </row>
    <row r="28" spans="1:8" x14ac:dyDescent="0.25">
      <c r="A28" s="177" t="s">
        <v>308</v>
      </c>
      <c r="B28" s="170"/>
      <c r="C28" s="170"/>
      <c r="D28" s="170"/>
      <c r="E28" s="170"/>
      <c r="F28" s="170"/>
      <c r="G28" s="170"/>
    </row>
    <row r="29" spans="1:8" ht="15.75" thickBot="1" x14ac:dyDescent="0.3">
      <c r="A29" s="177"/>
      <c r="B29" s="170"/>
      <c r="C29" s="170"/>
      <c r="D29" s="170"/>
      <c r="E29" s="170"/>
      <c r="F29" s="170"/>
      <c r="G29" s="170"/>
    </row>
    <row r="30" spans="1:8" ht="15.75" customHeight="1" thickBot="1" x14ac:dyDescent="0.3">
      <c r="A30" s="303" t="s">
        <v>323</v>
      </c>
      <c r="B30" s="303" t="s">
        <v>324</v>
      </c>
      <c r="C30" s="305" t="s">
        <v>328</v>
      </c>
      <c r="D30" s="306"/>
      <c r="E30" s="306"/>
      <c r="F30" s="306"/>
      <c r="G30" s="307"/>
    </row>
    <row r="31" spans="1:8" ht="72.75" customHeight="1" thickBot="1" x14ac:dyDescent="0.3">
      <c r="A31" s="304"/>
      <c r="B31" s="304"/>
      <c r="C31" s="178" t="s">
        <v>325</v>
      </c>
      <c r="D31" s="178" t="s">
        <v>326</v>
      </c>
      <c r="E31" s="178" t="s">
        <v>309</v>
      </c>
      <c r="F31" s="178" t="s">
        <v>327</v>
      </c>
      <c r="G31" s="178" t="s">
        <v>310</v>
      </c>
    </row>
    <row r="32" spans="1:8" ht="15.75" thickBot="1" x14ac:dyDescent="0.3">
      <c r="A32" s="179" t="s">
        <v>311</v>
      </c>
      <c r="B32" s="182">
        <v>21</v>
      </c>
      <c r="C32" s="180"/>
      <c r="D32" s="180"/>
      <c r="E32" s="180"/>
      <c r="F32" s="180"/>
      <c r="G32" s="181">
        <f>SUM(C32:F32)</f>
        <v>0</v>
      </c>
    </row>
    <row r="33" spans="1:8" ht="15.75" customHeight="1" thickBot="1" x14ac:dyDescent="0.3">
      <c r="A33" s="179" t="s">
        <v>312</v>
      </c>
      <c r="B33" s="182">
        <v>2</v>
      </c>
      <c r="C33" s="180">
        <f>60413.13+46632.16</f>
        <v>107045.29000000001</v>
      </c>
      <c r="D33" s="180"/>
      <c r="E33" s="180"/>
      <c r="F33" s="180"/>
      <c r="G33" s="181">
        <f>SUM(C33:F33)</f>
        <v>107045.29000000001</v>
      </c>
    </row>
    <row r="34" spans="1:8" ht="15.75" thickBot="1" x14ac:dyDescent="0.3">
      <c r="A34" s="179" t="s">
        <v>313</v>
      </c>
      <c r="B34" s="182">
        <v>0</v>
      </c>
      <c r="C34" s="180"/>
      <c r="D34" s="180"/>
      <c r="E34" s="180"/>
      <c r="F34" s="180"/>
      <c r="G34" s="181">
        <f t="shared" ref="G34:G36" si="0">SUM(C34:F34)</f>
        <v>0</v>
      </c>
    </row>
    <row r="35" spans="1:8" ht="16.5" customHeight="1" thickBot="1" x14ac:dyDescent="0.3">
      <c r="A35" s="179" t="s">
        <v>314</v>
      </c>
      <c r="B35" s="182">
        <v>55</v>
      </c>
      <c r="C35" s="180">
        <v>1198801.48</v>
      </c>
      <c r="D35" s="180">
        <v>9586.6200000000008</v>
      </c>
      <c r="E35" s="180"/>
      <c r="F35" s="180"/>
      <c r="G35" s="181">
        <f t="shared" si="0"/>
        <v>1208388.1000000001</v>
      </c>
    </row>
    <row r="36" spans="1:8" ht="15.75" customHeight="1" thickBot="1" x14ac:dyDescent="0.3">
      <c r="A36" s="179" t="s">
        <v>315</v>
      </c>
      <c r="B36" s="182">
        <v>16</v>
      </c>
      <c r="C36" s="180">
        <v>156698.1</v>
      </c>
      <c r="D36" s="180">
        <v>3147.12</v>
      </c>
      <c r="E36" s="180"/>
      <c r="F36" s="180"/>
      <c r="G36" s="181">
        <f t="shared" si="0"/>
        <v>159845.22</v>
      </c>
    </row>
    <row r="37" spans="1:8" ht="15.75" customHeight="1" thickBot="1" x14ac:dyDescent="0.3">
      <c r="A37" s="179" t="s">
        <v>316</v>
      </c>
      <c r="B37" s="182">
        <v>12</v>
      </c>
      <c r="C37" s="180">
        <v>7749.7</v>
      </c>
      <c r="D37" s="180"/>
      <c r="E37" s="180"/>
      <c r="F37" s="180"/>
      <c r="G37" s="181">
        <f>SUM(C37:F37)</f>
        <v>7749.7</v>
      </c>
    </row>
    <row r="38" spans="1:8" ht="15.75" thickBot="1" x14ac:dyDescent="0.3">
      <c r="A38" s="179" t="s">
        <v>317</v>
      </c>
      <c r="B38" s="182">
        <f>SUM(B32:B37)</f>
        <v>106</v>
      </c>
      <c r="C38" s="180">
        <f>SUM(C33:C37)</f>
        <v>1470294.57</v>
      </c>
      <c r="D38" s="180">
        <f>SUM(D33:D37)</f>
        <v>12733.740000000002</v>
      </c>
      <c r="E38" s="180">
        <f>SUM(E33:E37)</f>
        <v>0</v>
      </c>
      <c r="F38" s="180">
        <f>SUM(F33:F37)</f>
        <v>0</v>
      </c>
      <c r="G38" s="194">
        <f>SUM(C38:F38)</f>
        <v>1483028.31</v>
      </c>
    </row>
    <row r="39" spans="1:8" x14ac:dyDescent="0.25">
      <c r="C39" s="170"/>
      <c r="D39" s="170"/>
      <c r="E39" s="170"/>
      <c r="F39" s="170"/>
      <c r="G39" s="170"/>
      <c r="H39" s="170"/>
    </row>
    <row r="40" spans="1:8" x14ac:dyDescent="0.25">
      <c r="A40" s="177" t="s">
        <v>318</v>
      </c>
      <c r="B40" s="170"/>
      <c r="C40" s="170"/>
      <c r="D40" s="170"/>
      <c r="E40" s="170"/>
      <c r="F40" s="170"/>
      <c r="G40" s="170"/>
    </row>
    <row r="41" spans="1:8" ht="15.75" thickBot="1" x14ac:dyDescent="0.3">
      <c r="A41" s="177"/>
      <c r="B41" s="170"/>
      <c r="C41" s="170"/>
      <c r="D41" s="183"/>
      <c r="E41" s="170"/>
      <c r="F41" s="170"/>
      <c r="G41" s="170"/>
    </row>
    <row r="42" spans="1:8" ht="15.75" thickBot="1" x14ac:dyDescent="0.3">
      <c r="A42" s="178" t="s">
        <v>109</v>
      </c>
      <c r="B42" s="178" t="s">
        <v>16</v>
      </c>
      <c r="C42" s="170"/>
      <c r="D42" s="170"/>
      <c r="E42" s="184"/>
      <c r="F42" s="170"/>
      <c r="G42" s="170"/>
    </row>
    <row r="43" spans="1:8" ht="15.75" thickBot="1" x14ac:dyDescent="0.3">
      <c r="A43" s="179" t="s">
        <v>319</v>
      </c>
      <c r="B43" s="182">
        <v>12314.1</v>
      </c>
      <c r="C43" s="170"/>
      <c r="D43" s="185"/>
      <c r="E43" s="170"/>
      <c r="F43" s="170"/>
      <c r="G43" s="170"/>
    </row>
    <row r="44" spans="1:8" ht="15.75" thickBot="1" x14ac:dyDescent="0.3">
      <c r="A44" s="179" t="s">
        <v>320</v>
      </c>
      <c r="B44" s="182">
        <v>402272.7</v>
      </c>
      <c r="C44" s="170"/>
      <c r="D44" s="185"/>
      <c r="E44" s="170"/>
      <c r="F44" s="170"/>
      <c r="G44" s="170"/>
    </row>
    <row r="45" spans="1:8" ht="15.75" thickBot="1" x14ac:dyDescent="0.3">
      <c r="A45" s="186" t="s">
        <v>321</v>
      </c>
      <c r="B45" s="187">
        <f>SUM(B43:B44)</f>
        <v>414586.8</v>
      </c>
      <c r="C45" s="184"/>
      <c r="D45" s="170"/>
      <c r="E45" s="170"/>
      <c r="F45" s="170"/>
      <c r="G45" s="170"/>
    </row>
    <row r="46" spans="1:8" x14ac:dyDescent="0.25">
      <c r="A46" s="177"/>
      <c r="B46" s="170"/>
      <c r="C46" s="170"/>
      <c r="D46" s="170"/>
      <c r="E46" s="170"/>
      <c r="F46" s="170"/>
      <c r="G46" s="170"/>
    </row>
    <row r="47" spans="1:8" ht="15.75" thickBot="1" x14ac:dyDescent="0.3">
      <c r="A47" s="177" t="s">
        <v>322</v>
      </c>
      <c r="B47" s="170"/>
      <c r="C47" s="170"/>
      <c r="D47" s="170"/>
      <c r="E47" s="170"/>
      <c r="F47" s="170"/>
      <c r="G47" s="170"/>
    </row>
    <row r="48" spans="1:8" x14ac:dyDescent="0.25">
      <c r="A48" s="188"/>
      <c r="B48" s="189"/>
      <c r="C48" s="189"/>
      <c r="D48" s="189"/>
      <c r="E48" s="189"/>
      <c r="F48" s="189"/>
      <c r="G48" s="190"/>
    </row>
    <row r="49" spans="1:8" ht="15.75" thickBot="1" x14ac:dyDescent="0.3">
      <c r="A49" s="191"/>
      <c r="B49" s="192"/>
      <c r="C49" s="192"/>
      <c r="D49" s="192"/>
      <c r="E49" s="192"/>
      <c r="F49" s="192"/>
      <c r="G49" s="193"/>
    </row>
    <row r="50" spans="1:8" x14ac:dyDescent="0.25">
      <c r="A50" s="170"/>
      <c r="B50" s="170"/>
      <c r="C50" s="170"/>
      <c r="D50" s="170"/>
      <c r="E50" s="170"/>
      <c r="F50" s="170"/>
      <c r="G50" s="170"/>
    </row>
    <row r="51" spans="1:8" x14ac:dyDescent="0.25">
      <c r="A51" s="170"/>
      <c r="B51" s="170"/>
      <c r="C51" s="170"/>
      <c r="D51" s="170"/>
      <c r="E51" s="170"/>
      <c r="F51" s="170"/>
      <c r="G51" s="170"/>
      <c r="H51" s="170"/>
    </row>
    <row r="52" spans="1:8" x14ac:dyDescent="0.25">
      <c r="A52" s="170"/>
      <c r="B52" s="170"/>
      <c r="C52" s="170"/>
      <c r="D52" s="170"/>
      <c r="E52" s="170"/>
      <c r="F52" s="170"/>
      <c r="G52" s="170"/>
      <c r="H52" s="170"/>
    </row>
    <row r="53" spans="1:8" x14ac:dyDescent="0.25">
      <c r="A53" s="170"/>
      <c r="B53" s="170"/>
      <c r="C53" s="170"/>
      <c r="D53" s="170"/>
      <c r="E53" s="170"/>
      <c r="F53" s="170"/>
      <c r="G53" s="170"/>
      <c r="H53" s="170"/>
    </row>
    <row r="54" spans="1:8" x14ac:dyDescent="0.25">
      <c r="A54" s="170"/>
      <c r="B54" s="170"/>
      <c r="C54" s="170"/>
      <c r="D54" s="170"/>
      <c r="E54" s="170"/>
      <c r="F54" s="170"/>
      <c r="G54" s="170"/>
      <c r="H54" s="170"/>
    </row>
    <row r="55" spans="1:8" x14ac:dyDescent="0.25">
      <c r="A55" s="170"/>
      <c r="B55" s="170"/>
      <c r="C55" s="170"/>
      <c r="D55" s="170"/>
      <c r="E55" s="170"/>
      <c r="F55" s="170"/>
      <c r="G55" s="170"/>
      <c r="H55" s="170"/>
    </row>
    <row r="56" spans="1:8" x14ac:dyDescent="0.25">
      <c r="A56" s="170"/>
      <c r="B56" s="170"/>
      <c r="C56" s="170"/>
      <c r="D56" s="170"/>
      <c r="E56" s="170"/>
      <c r="F56" s="170"/>
      <c r="G56" s="170"/>
      <c r="H56" s="170"/>
    </row>
    <row r="57" spans="1:8" x14ac:dyDescent="0.25">
      <c r="A57" s="170"/>
      <c r="B57" s="170"/>
      <c r="C57" s="170"/>
      <c r="D57" s="170"/>
      <c r="E57" s="170"/>
      <c r="F57" s="170"/>
      <c r="G57" s="170"/>
      <c r="H57" s="170"/>
    </row>
    <row r="58" spans="1:8" x14ac:dyDescent="0.25">
      <c r="A58" s="170"/>
      <c r="B58" s="170"/>
      <c r="C58" s="170"/>
      <c r="D58" s="170"/>
      <c r="E58" s="170"/>
      <c r="F58" s="170"/>
      <c r="G58" s="170"/>
      <c r="H58" s="170"/>
    </row>
    <row r="59" spans="1:8" x14ac:dyDescent="0.25">
      <c r="A59" s="170"/>
      <c r="B59" s="170"/>
      <c r="C59" s="170"/>
      <c r="D59" s="170"/>
      <c r="E59" s="170"/>
      <c r="F59" s="170"/>
      <c r="G59" s="170"/>
      <c r="H59" s="170"/>
    </row>
    <row r="60" spans="1:8" x14ac:dyDescent="0.25">
      <c r="A60" s="170"/>
      <c r="B60" s="170"/>
      <c r="C60" s="170"/>
      <c r="D60" s="170"/>
      <c r="E60" s="170"/>
      <c r="F60" s="170"/>
      <c r="G60" s="170"/>
      <c r="H60" s="170"/>
    </row>
    <row r="61" spans="1:8" x14ac:dyDescent="0.25">
      <c r="A61" s="170"/>
      <c r="B61" s="170"/>
      <c r="C61" s="170"/>
      <c r="D61" s="170"/>
      <c r="E61" s="170"/>
      <c r="F61" s="170"/>
      <c r="G61" s="170"/>
      <c r="H61" s="170"/>
    </row>
    <row r="62" spans="1:8" x14ac:dyDescent="0.25">
      <c r="A62" s="170"/>
      <c r="B62" s="170"/>
      <c r="C62" s="170"/>
      <c r="D62" s="170"/>
      <c r="E62" s="170"/>
      <c r="F62" s="170"/>
      <c r="G62" s="170"/>
      <c r="H62" s="170"/>
    </row>
    <row r="63" spans="1:8" x14ac:dyDescent="0.25">
      <c r="D63" s="170"/>
    </row>
    <row r="64" spans="1:8" x14ac:dyDescent="0.25">
      <c r="D64" s="170"/>
    </row>
  </sheetData>
  <mergeCells count="10">
    <mergeCell ref="A1:G1"/>
    <mergeCell ref="A2:G2"/>
    <mergeCell ref="A3:G3"/>
    <mergeCell ref="A5:G5"/>
    <mergeCell ref="B6:G6"/>
    <mergeCell ref="B8:G8"/>
    <mergeCell ref="A30:A31"/>
    <mergeCell ref="B30:B31"/>
    <mergeCell ref="C30:G30"/>
    <mergeCell ref="B7:G7"/>
  </mergeCells>
  <printOptions horizontalCentered="1" verticalCentered="1"/>
  <pageMargins left="0" right="0" top="0.39370078740157483" bottom="0.39370078740157483" header="0.51181102362204722" footer="0.51181102362204722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topLeftCell="A4" zoomScale="90" zoomScaleNormal="90" workbookViewId="0">
      <selection activeCell="D23" sqref="D23"/>
    </sheetView>
  </sheetViews>
  <sheetFormatPr baseColWidth="10" defaultColWidth="21" defaultRowHeight="15" x14ac:dyDescent="0.25"/>
  <cols>
    <col min="1" max="1" width="63.7109375" style="2" customWidth="1"/>
    <col min="2" max="2" width="23.28515625" style="2" customWidth="1"/>
    <col min="3" max="4" width="18.7109375" style="2" customWidth="1"/>
    <col min="5" max="5" width="21" style="2" customWidth="1"/>
    <col min="6" max="253" width="11.42578125" style="2" customWidth="1"/>
    <col min="254" max="254" width="3.140625" style="2" customWidth="1"/>
    <col min="255" max="255" width="36" style="2" customWidth="1"/>
    <col min="256" max="256" width="21" style="2"/>
    <col min="257" max="257" width="63.7109375" style="2" customWidth="1"/>
    <col min="258" max="258" width="23.28515625" style="2" customWidth="1"/>
    <col min="259" max="261" width="18.7109375" style="2" customWidth="1"/>
    <col min="262" max="509" width="11.42578125" style="2" customWidth="1"/>
    <col min="510" max="510" width="3.140625" style="2" customWidth="1"/>
    <col min="511" max="511" width="36" style="2" customWidth="1"/>
    <col min="512" max="512" width="21" style="2"/>
    <col min="513" max="513" width="63.7109375" style="2" customWidth="1"/>
    <col min="514" max="514" width="23.28515625" style="2" customWidth="1"/>
    <col min="515" max="517" width="18.7109375" style="2" customWidth="1"/>
    <col min="518" max="765" width="11.42578125" style="2" customWidth="1"/>
    <col min="766" max="766" width="3.140625" style="2" customWidth="1"/>
    <col min="767" max="767" width="36" style="2" customWidth="1"/>
    <col min="768" max="768" width="21" style="2"/>
    <col min="769" max="769" width="63.7109375" style="2" customWidth="1"/>
    <col min="770" max="770" width="23.28515625" style="2" customWidth="1"/>
    <col min="771" max="773" width="18.7109375" style="2" customWidth="1"/>
    <col min="774" max="1021" width="11.42578125" style="2" customWidth="1"/>
    <col min="1022" max="1022" width="3.140625" style="2" customWidth="1"/>
    <col min="1023" max="1023" width="36" style="2" customWidth="1"/>
    <col min="1024" max="1024" width="21" style="2"/>
    <col min="1025" max="1025" width="63.7109375" style="2" customWidth="1"/>
    <col min="1026" max="1026" width="23.28515625" style="2" customWidth="1"/>
    <col min="1027" max="1029" width="18.7109375" style="2" customWidth="1"/>
    <col min="1030" max="1277" width="11.42578125" style="2" customWidth="1"/>
    <col min="1278" max="1278" width="3.140625" style="2" customWidth="1"/>
    <col min="1279" max="1279" width="36" style="2" customWidth="1"/>
    <col min="1280" max="1280" width="21" style="2"/>
    <col min="1281" max="1281" width="63.7109375" style="2" customWidth="1"/>
    <col min="1282" max="1282" width="23.28515625" style="2" customWidth="1"/>
    <col min="1283" max="1285" width="18.7109375" style="2" customWidth="1"/>
    <col min="1286" max="1533" width="11.42578125" style="2" customWidth="1"/>
    <col min="1534" max="1534" width="3.140625" style="2" customWidth="1"/>
    <col min="1535" max="1535" width="36" style="2" customWidth="1"/>
    <col min="1536" max="1536" width="21" style="2"/>
    <col min="1537" max="1537" width="63.7109375" style="2" customWidth="1"/>
    <col min="1538" max="1538" width="23.28515625" style="2" customWidth="1"/>
    <col min="1539" max="1541" width="18.7109375" style="2" customWidth="1"/>
    <col min="1542" max="1789" width="11.42578125" style="2" customWidth="1"/>
    <col min="1790" max="1790" width="3.140625" style="2" customWidth="1"/>
    <col min="1791" max="1791" width="36" style="2" customWidth="1"/>
    <col min="1792" max="1792" width="21" style="2"/>
    <col min="1793" max="1793" width="63.7109375" style="2" customWidth="1"/>
    <col min="1794" max="1794" width="23.28515625" style="2" customWidth="1"/>
    <col min="1795" max="1797" width="18.7109375" style="2" customWidth="1"/>
    <col min="1798" max="2045" width="11.42578125" style="2" customWidth="1"/>
    <col min="2046" max="2046" width="3.140625" style="2" customWidth="1"/>
    <col min="2047" max="2047" width="36" style="2" customWidth="1"/>
    <col min="2048" max="2048" width="21" style="2"/>
    <col min="2049" max="2049" width="63.7109375" style="2" customWidth="1"/>
    <col min="2050" max="2050" width="23.28515625" style="2" customWidth="1"/>
    <col min="2051" max="2053" width="18.7109375" style="2" customWidth="1"/>
    <col min="2054" max="2301" width="11.42578125" style="2" customWidth="1"/>
    <col min="2302" max="2302" width="3.140625" style="2" customWidth="1"/>
    <col min="2303" max="2303" width="36" style="2" customWidth="1"/>
    <col min="2304" max="2304" width="21" style="2"/>
    <col min="2305" max="2305" width="63.7109375" style="2" customWidth="1"/>
    <col min="2306" max="2306" width="23.28515625" style="2" customWidth="1"/>
    <col min="2307" max="2309" width="18.7109375" style="2" customWidth="1"/>
    <col min="2310" max="2557" width="11.42578125" style="2" customWidth="1"/>
    <col min="2558" max="2558" width="3.140625" style="2" customWidth="1"/>
    <col min="2559" max="2559" width="36" style="2" customWidth="1"/>
    <col min="2560" max="2560" width="21" style="2"/>
    <col min="2561" max="2561" width="63.7109375" style="2" customWidth="1"/>
    <col min="2562" max="2562" width="23.28515625" style="2" customWidth="1"/>
    <col min="2563" max="2565" width="18.7109375" style="2" customWidth="1"/>
    <col min="2566" max="2813" width="11.42578125" style="2" customWidth="1"/>
    <col min="2814" max="2814" width="3.140625" style="2" customWidth="1"/>
    <col min="2815" max="2815" width="36" style="2" customWidth="1"/>
    <col min="2816" max="2816" width="21" style="2"/>
    <col min="2817" max="2817" width="63.7109375" style="2" customWidth="1"/>
    <col min="2818" max="2818" width="23.28515625" style="2" customWidth="1"/>
    <col min="2819" max="2821" width="18.7109375" style="2" customWidth="1"/>
    <col min="2822" max="3069" width="11.42578125" style="2" customWidth="1"/>
    <col min="3070" max="3070" width="3.140625" style="2" customWidth="1"/>
    <col min="3071" max="3071" width="36" style="2" customWidth="1"/>
    <col min="3072" max="3072" width="21" style="2"/>
    <col min="3073" max="3073" width="63.7109375" style="2" customWidth="1"/>
    <col min="3074" max="3074" width="23.28515625" style="2" customWidth="1"/>
    <col min="3075" max="3077" width="18.7109375" style="2" customWidth="1"/>
    <col min="3078" max="3325" width="11.42578125" style="2" customWidth="1"/>
    <col min="3326" max="3326" width="3.140625" style="2" customWidth="1"/>
    <col min="3327" max="3327" width="36" style="2" customWidth="1"/>
    <col min="3328" max="3328" width="21" style="2"/>
    <col min="3329" max="3329" width="63.7109375" style="2" customWidth="1"/>
    <col min="3330" max="3330" width="23.28515625" style="2" customWidth="1"/>
    <col min="3331" max="3333" width="18.7109375" style="2" customWidth="1"/>
    <col min="3334" max="3581" width="11.42578125" style="2" customWidth="1"/>
    <col min="3582" max="3582" width="3.140625" style="2" customWidth="1"/>
    <col min="3583" max="3583" width="36" style="2" customWidth="1"/>
    <col min="3584" max="3584" width="21" style="2"/>
    <col min="3585" max="3585" width="63.7109375" style="2" customWidth="1"/>
    <col min="3586" max="3586" width="23.28515625" style="2" customWidth="1"/>
    <col min="3587" max="3589" width="18.7109375" style="2" customWidth="1"/>
    <col min="3590" max="3837" width="11.42578125" style="2" customWidth="1"/>
    <col min="3838" max="3838" width="3.140625" style="2" customWidth="1"/>
    <col min="3839" max="3839" width="36" style="2" customWidth="1"/>
    <col min="3840" max="3840" width="21" style="2"/>
    <col min="3841" max="3841" width="63.7109375" style="2" customWidth="1"/>
    <col min="3842" max="3842" width="23.28515625" style="2" customWidth="1"/>
    <col min="3843" max="3845" width="18.7109375" style="2" customWidth="1"/>
    <col min="3846" max="4093" width="11.42578125" style="2" customWidth="1"/>
    <col min="4094" max="4094" width="3.140625" style="2" customWidth="1"/>
    <col min="4095" max="4095" width="36" style="2" customWidth="1"/>
    <col min="4096" max="4096" width="21" style="2"/>
    <col min="4097" max="4097" width="63.7109375" style="2" customWidth="1"/>
    <col min="4098" max="4098" width="23.28515625" style="2" customWidth="1"/>
    <col min="4099" max="4101" width="18.7109375" style="2" customWidth="1"/>
    <col min="4102" max="4349" width="11.42578125" style="2" customWidth="1"/>
    <col min="4350" max="4350" width="3.140625" style="2" customWidth="1"/>
    <col min="4351" max="4351" width="36" style="2" customWidth="1"/>
    <col min="4352" max="4352" width="21" style="2"/>
    <col min="4353" max="4353" width="63.7109375" style="2" customWidth="1"/>
    <col min="4354" max="4354" width="23.28515625" style="2" customWidth="1"/>
    <col min="4355" max="4357" width="18.7109375" style="2" customWidth="1"/>
    <col min="4358" max="4605" width="11.42578125" style="2" customWidth="1"/>
    <col min="4606" max="4606" width="3.140625" style="2" customWidth="1"/>
    <col min="4607" max="4607" width="36" style="2" customWidth="1"/>
    <col min="4608" max="4608" width="21" style="2"/>
    <col min="4609" max="4609" width="63.7109375" style="2" customWidth="1"/>
    <col min="4610" max="4610" width="23.28515625" style="2" customWidth="1"/>
    <col min="4611" max="4613" width="18.7109375" style="2" customWidth="1"/>
    <col min="4614" max="4861" width="11.42578125" style="2" customWidth="1"/>
    <col min="4862" max="4862" width="3.140625" style="2" customWidth="1"/>
    <col min="4863" max="4863" width="36" style="2" customWidth="1"/>
    <col min="4864" max="4864" width="21" style="2"/>
    <col min="4865" max="4865" width="63.7109375" style="2" customWidth="1"/>
    <col min="4866" max="4866" width="23.28515625" style="2" customWidth="1"/>
    <col min="4867" max="4869" width="18.7109375" style="2" customWidth="1"/>
    <col min="4870" max="5117" width="11.42578125" style="2" customWidth="1"/>
    <col min="5118" max="5118" width="3.140625" style="2" customWidth="1"/>
    <col min="5119" max="5119" width="36" style="2" customWidth="1"/>
    <col min="5120" max="5120" width="21" style="2"/>
    <col min="5121" max="5121" width="63.7109375" style="2" customWidth="1"/>
    <col min="5122" max="5122" width="23.28515625" style="2" customWidth="1"/>
    <col min="5123" max="5125" width="18.7109375" style="2" customWidth="1"/>
    <col min="5126" max="5373" width="11.42578125" style="2" customWidth="1"/>
    <col min="5374" max="5374" width="3.140625" style="2" customWidth="1"/>
    <col min="5375" max="5375" width="36" style="2" customWidth="1"/>
    <col min="5376" max="5376" width="21" style="2"/>
    <col min="5377" max="5377" width="63.7109375" style="2" customWidth="1"/>
    <col min="5378" max="5378" width="23.28515625" style="2" customWidth="1"/>
    <col min="5379" max="5381" width="18.7109375" style="2" customWidth="1"/>
    <col min="5382" max="5629" width="11.42578125" style="2" customWidth="1"/>
    <col min="5630" max="5630" width="3.140625" style="2" customWidth="1"/>
    <col min="5631" max="5631" width="36" style="2" customWidth="1"/>
    <col min="5632" max="5632" width="21" style="2"/>
    <col min="5633" max="5633" width="63.7109375" style="2" customWidth="1"/>
    <col min="5634" max="5634" width="23.28515625" style="2" customWidth="1"/>
    <col min="5635" max="5637" width="18.7109375" style="2" customWidth="1"/>
    <col min="5638" max="5885" width="11.42578125" style="2" customWidth="1"/>
    <col min="5886" max="5886" width="3.140625" style="2" customWidth="1"/>
    <col min="5887" max="5887" width="36" style="2" customWidth="1"/>
    <col min="5888" max="5888" width="21" style="2"/>
    <col min="5889" max="5889" width="63.7109375" style="2" customWidth="1"/>
    <col min="5890" max="5890" width="23.28515625" style="2" customWidth="1"/>
    <col min="5891" max="5893" width="18.7109375" style="2" customWidth="1"/>
    <col min="5894" max="6141" width="11.42578125" style="2" customWidth="1"/>
    <col min="6142" max="6142" width="3.140625" style="2" customWidth="1"/>
    <col min="6143" max="6143" width="36" style="2" customWidth="1"/>
    <col min="6144" max="6144" width="21" style="2"/>
    <col min="6145" max="6145" width="63.7109375" style="2" customWidth="1"/>
    <col min="6146" max="6146" width="23.28515625" style="2" customWidth="1"/>
    <col min="6147" max="6149" width="18.7109375" style="2" customWidth="1"/>
    <col min="6150" max="6397" width="11.42578125" style="2" customWidth="1"/>
    <col min="6398" max="6398" width="3.140625" style="2" customWidth="1"/>
    <col min="6399" max="6399" width="36" style="2" customWidth="1"/>
    <col min="6400" max="6400" width="21" style="2"/>
    <col min="6401" max="6401" width="63.7109375" style="2" customWidth="1"/>
    <col min="6402" max="6402" width="23.28515625" style="2" customWidth="1"/>
    <col min="6403" max="6405" width="18.7109375" style="2" customWidth="1"/>
    <col min="6406" max="6653" width="11.42578125" style="2" customWidth="1"/>
    <col min="6654" max="6654" width="3.140625" style="2" customWidth="1"/>
    <col min="6655" max="6655" width="36" style="2" customWidth="1"/>
    <col min="6656" max="6656" width="21" style="2"/>
    <col min="6657" max="6657" width="63.7109375" style="2" customWidth="1"/>
    <col min="6658" max="6658" width="23.28515625" style="2" customWidth="1"/>
    <col min="6659" max="6661" width="18.7109375" style="2" customWidth="1"/>
    <col min="6662" max="6909" width="11.42578125" style="2" customWidth="1"/>
    <col min="6910" max="6910" width="3.140625" style="2" customWidth="1"/>
    <col min="6911" max="6911" width="36" style="2" customWidth="1"/>
    <col min="6912" max="6912" width="21" style="2"/>
    <col min="6913" max="6913" width="63.7109375" style="2" customWidth="1"/>
    <col min="6914" max="6914" width="23.28515625" style="2" customWidth="1"/>
    <col min="6915" max="6917" width="18.7109375" style="2" customWidth="1"/>
    <col min="6918" max="7165" width="11.42578125" style="2" customWidth="1"/>
    <col min="7166" max="7166" width="3.140625" style="2" customWidth="1"/>
    <col min="7167" max="7167" width="36" style="2" customWidth="1"/>
    <col min="7168" max="7168" width="21" style="2"/>
    <col min="7169" max="7169" width="63.7109375" style="2" customWidth="1"/>
    <col min="7170" max="7170" width="23.28515625" style="2" customWidth="1"/>
    <col min="7171" max="7173" width="18.7109375" style="2" customWidth="1"/>
    <col min="7174" max="7421" width="11.42578125" style="2" customWidth="1"/>
    <col min="7422" max="7422" width="3.140625" style="2" customWidth="1"/>
    <col min="7423" max="7423" width="36" style="2" customWidth="1"/>
    <col min="7424" max="7424" width="21" style="2"/>
    <col min="7425" max="7425" width="63.7109375" style="2" customWidth="1"/>
    <col min="7426" max="7426" width="23.28515625" style="2" customWidth="1"/>
    <col min="7427" max="7429" width="18.7109375" style="2" customWidth="1"/>
    <col min="7430" max="7677" width="11.42578125" style="2" customWidth="1"/>
    <col min="7678" max="7678" width="3.140625" style="2" customWidth="1"/>
    <col min="7679" max="7679" width="36" style="2" customWidth="1"/>
    <col min="7680" max="7680" width="21" style="2"/>
    <col min="7681" max="7681" width="63.7109375" style="2" customWidth="1"/>
    <col min="7682" max="7682" width="23.28515625" style="2" customWidth="1"/>
    <col min="7683" max="7685" width="18.7109375" style="2" customWidth="1"/>
    <col min="7686" max="7933" width="11.42578125" style="2" customWidth="1"/>
    <col min="7934" max="7934" width="3.140625" style="2" customWidth="1"/>
    <col min="7935" max="7935" width="36" style="2" customWidth="1"/>
    <col min="7936" max="7936" width="21" style="2"/>
    <col min="7937" max="7937" width="63.7109375" style="2" customWidth="1"/>
    <col min="7938" max="7938" width="23.28515625" style="2" customWidth="1"/>
    <col min="7939" max="7941" width="18.7109375" style="2" customWidth="1"/>
    <col min="7942" max="8189" width="11.42578125" style="2" customWidth="1"/>
    <col min="8190" max="8190" width="3.140625" style="2" customWidth="1"/>
    <col min="8191" max="8191" width="36" style="2" customWidth="1"/>
    <col min="8192" max="8192" width="21" style="2"/>
    <col min="8193" max="8193" width="63.7109375" style="2" customWidth="1"/>
    <col min="8194" max="8194" width="23.28515625" style="2" customWidth="1"/>
    <col min="8195" max="8197" width="18.7109375" style="2" customWidth="1"/>
    <col min="8198" max="8445" width="11.42578125" style="2" customWidth="1"/>
    <col min="8446" max="8446" width="3.140625" style="2" customWidth="1"/>
    <col min="8447" max="8447" width="36" style="2" customWidth="1"/>
    <col min="8448" max="8448" width="21" style="2"/>
    <col min="8449" max="8449" width="63.7109375" style="2" customWidth="1"/>
    <col min="8450" max="8450" width="23.28515625" style="2" customWidth="1"/>
    <col min="8451" max="8453" width="18.7109375" style="2" customWidth="1"/>
    <col min="8454" max="8701" width="11.42578125" style="2" customWidth="1"/>
    <col min="8702" max="8702" width="3.140625" style="2" customWidth="1"/>
    <col min="8703" max="8703" width="36" style="2" customWidth="1"/>
    <col min="8704" max="8704" width="21" style="2"/>
    <col min="8705" max="8705" width="63.7109375" style="2" customWidth="1"/>
    <col min="8706" max="8706" width="23.28515625" style="2" customWidth="1"/>
    <col min="8707" max="8709" width="18.7109375" style="2" customWidth="1"/>
    <col min="8710" max="8957" width="11.42578125" style="2" customWidth="1"/>
    <col min="8958" max="8958" width="3.140625" style="2" customWidth="1"/>
    <col min="8959" max="8959" width="36" style="2" customWidth="1"/>
    <col min="8960" max="8960" width="21" style="2"/>
    <col min="8961" max="8961" width="63.7109375" style="2" customWidth="1"/>
    <col min="8962" max="8962" width="23.28515625" style="2" customWidth="1"/>
    <col min="8963" max="8965" width="18.7109375" style="2" customWidth="1"/>
    <col min="8966" max="9213" width="11.42578125" style="2" customWidth="1"/>
    <col min="9214" max="9214" width="3.140625" style="2" customWidth="1"/>
    <col min="9215" max="9215" width="36" style="2" customWidth="1"/>
    <col min="9216" max="9216" width="21" style="2"/>
    <col min="9217" max="9217" width="63.7109375" style="2" customWidth="1"/>
    <col min="9218" max="9218" width="23.28515625" style="2" customWidth="1"/>
    <col min="9219" max="9221" width="18.7109375" style="2" customWidth="1"/>
    <col min="9222" max="9469" width="11.42578125" style="2" customWidth="1"/>
    <col min="9470" max="9470" width="3.140625" style="2" customWidth="1"/>
    <col min="9471" max="9471" width="36" style="2" customWidth="1"/>
    <col min="9472" max="9472" width="21" style="2"/>
    <col min="9473" max="9473" width="63.7109375" style="2" customWidth="1"/>
    <col min="9474" max="9474" width="23.28515625" style="2" customWidth="1"/>
    <col min="9475" max="9477" width="18.7109375" style="2" customWidth="1"/>
    <col min="9478" max="9725" width="11.42578125" style="2" customWidth="1"/>
    <col min="9726" max="9726" width="3.140625" style="2" customWidth="1"/>
    <col min="9727" max="9727" width="36" style="2" customWidth="1"/>
    <col min="9728" max="9728" width="21" style="2"/>
    <col min="9729" max="9729" width="63.7109375" style="2" customWidth="1"/>
    <col min="9730" max="9730" width="23.28515625" style="2" customWidth="1"/>
    <col min="9731" max="9733" width="18.7109375" style="2" customWidth="1"/>
    <col min="9734" max="9981" width="11.42578125" style="2" customWidth="1"/>
    <col min="9982" max="9982" width="3.140625" style="2" customWidth="1"/>
    <col min="9983" max="9983" width="36" style="2" customWidth="1"/>
    <col min="9984" max="9984" width="21" style="2"/>
    <col min="9985" max="9985" width="63.7109375" style="2" customWidth="1"/>
    <col min="9986" max="9986" width="23.28515625" style="2" customWidth="1"/>
    <col min="9987" max="9989" width="18.7109375" style="2" customWidth="1"/>
    <col min="9990" max="10237" width="11.42578125" style="2" customWidth="1"/>
    <col min="10238" max="10238" width="3.140625" style="2" customWidth="1"/>
    <col min="10239" max="10239" width="36" style="2" customWidth="1"/>
    <col min="10240" max="10240" width="21" style="2"/>
    <col min="10241" max="10241" width="63.7109375" style="2" customWidth="1"/>
    <col min="10242" max="10242" width="23.28515625" style="2" customWidth="1"/>
    <col min="10243" max="10245" width="18.7109375" style="2" customWidth="1"/>
    <col min="10246" max="10493" width="11.42578125" style="2" customWidth="1"/>
    <col min="10494" max="10494" width="3.140625" style="2" customWidth="1"/>
    <col min="10495" max="10495" width="36" style="2" customWidth="1"/>
    <col min="10496" max="10496" width="21" style="2"/>
    <col min="10497" max="10497" width="63.7109375" style="2" customWidth="1"/>
    <col min="10498" max="10498" width="23.28515625" style="2" customWidth="1"/>
    <col min="10499" max="10501" width="18.7109375" style="2" customWidth="1"/>
    <col min="10502" max="10749" width="11.42578125" style="2" customWidth="1"/>
    <col min="10750" max="10750" width="3.140625" style="2" customWidth="1"/>
    <col min="10751" max="10751" width="36" style="2" customWidth="1"/>
    <col min="10752" max="10752" width="21" style="2"/>
    <col min="10753" max="10753" width="63.7109375" style="2" customWidth="1"/>
    <col min="10754" max="10754" width="23.28515625" style="2" customWidth="1"/>
    <col min="10755" max="10757" width="18.7109375" style="2" customWidth="1"/>
    <col min="10758" max="11005" width="11.42578125" style="2" customWidth="1"/>
    <col min="11006" max="11006" width="3.140625" style="2" customWidth="1"/>
    <col min="11007" max="11007" width="36" style="2" customWidth="1"/>
    <col min="11008" max="11008" width="21" style="2"/>
    <col min="11009" max="11009" width="63.7109375" style="2" customWidth="1"/>
    <col min="11010" max="11010" width="23.28515625" style="2" customWidth="1"/>
    <col min="11011" max="11013" width="18.7109375" style="2" customWidth="1"/>
    <col min="11014" max="11261" width="11.42578125" style="2" customWidth="1"/>
    <col min="11262" max="11262" width="3.140625" style="2" customWidth="1"/>
    <col min="11263" max="11263" width="36" style="2" customWidth="1"/>
    <col min="11264" max="11264" width="21" style="2"/>
    <col min="11265" max="11265" width="63.7109375" style="2" customWidth="1"/>
    <col min="11266" max="11266" width="23.28515625" style="2" customWidth="1"/>
    <col min="11267" max="11269" width="18.7109375" style="2" customWidth="1"/>
    <col min="11270" max="11517" width="11.42578125" style="2" customWidth="1"/>
    <col min="11518" max="11518" width="3.140625" style="2" customWidth="1"/>
    <col min="11519" max="11519" width="36" style="2" customWidth="1"/>
    <col min="11520" max="11520" width="21" style="2"/>
    <col min="11521" max="11521" width="63.7109375" style="2" customWidth="1"/>
    <col min="11522" max="11522" width="23.28515625" style="2" customWidth="1"/>
    <col min="11523" max="11525" width="18.7109375" style="2" customWidth="1"/>
    <col min="11526" max="11773" width="11.42578125" style="2" customWidth="1"/>
    <col min="11774" max="11774" width="3.140625" style="2" customWidth="1"/>
    <col min="11775" max="11775" width="36" style="2" customWidth="1"/>
    <col min="11776" max="11776" width="21" style="2"/>
    <col min="11777" max="11777" width="63.7109375" style="2" customWidth="1"/>
    <col min="11778" max="11778" width="23.28515625" style="2" customWidth="1"/>
    <col min="11779" max="11781" width="18.7109375" style="2" customWidth="1"/>
    <col min="11782" max="12029" width="11.42578125" style="2" customWidth="1"/>
    <col min="12030" max="12030" width="3.140625" style="2" customWidth="1"/>
    <col min="12031" max="12031" width="36" style="2" customWidth="1"/>
    <col min="12032" max="12032" width="21" style="2"/>
    <col min="12033" max="12033" width="63.7109375" style="2" customWidth="1"/>
    <col min="12034" max="12034" width="23.28515625" style="2" customWidth="1"/>
    <col min="12035" max="12037" width="18.7109375" style="2" customWidth="1"/>
    <col min="12038" max="12285" width="11.42578125" style="2" customWidth="1"/>
    <col min="12286" max="12286" width="3.140625" style="2" customWidth="1"/>
    <col min="12287" max="12287" width="36" style="2" customWidth="1"/>
    <col min="12288" max="12288" width="21" style="2"/>
    <col min="12289" max="12289" width="63.7109375" style="2" customWidth="1"/>
    <col min="12290" max="12290" width="23.28515625" style="2" customWidth="1"/>
    <col min="12291" max="12293" width="18.7109375" style="2" customWidth="1"/>
    <col min="12294" max="12541" width="11.42578125" style="2" customWidth="1"/>
    <col min="12542" max="12542" width="3.140625" style="2" customWidth="1"/>
    <col min="12543" max="12543" width="36" style="2" customWidth="1"/>
    <col min="12544" max="12544" width="21" style="2"/>
    <col min="12545" max="12545" width="63.7109375" style="2" customWidth="1"/>
    <col min="12546" max="12546" width="23.28515625" style="2" customWidth="1"/>
    <col min="12547" max="12549" width="18.7109375" style="2" customWidth="1"/>
    <col min="12550" max="12797" width="11.42578125" style="2" customWidth="1"/>
    <col min="12798" max="12798" width="3.140625" style="2" customWidth="1"/>
    <col min="12799" max="12799" width="36" style="2" customWidth="1"/>
    <col min="12800" max="12800" width="21" style="2"/>
    <col min="12801" max="12801" width="63.7109375" style="2" customWidth="1"/>
    <col min="12802" max="12802" width="23.28515625" style="2" customWidth="1"/>
    <col min="12803" max="12805" width="18.7109375" style="2" customWidth="1"/>
    <col min="12806" max="13053" width="11.42578125" style="2" customWidth="1"/>
    <col min="13054" max="13054" width="3.140625" style="2" customWidth="1"/>
    <col min="13055" max="13055" width="36" style="2" customWidth="1"/>
    <col min="13056" max="13056" width="21" style="2"/>
    <col min="13057" max="13057" width="63.7109375" style="2" customWidth="1"/>
    <col min="13058" max="13058" width="23.28515625" style="2" customWidth="1"/>
    <col min="13059" max="13061" width="18.7109375" style="2" customWidth="1"/>
    <col min="13062" max="13309" width="11.42578125" style="2" customWidth="1"/>
    <col min="13310" max="13310" width="3.140625" style="2" customWidth="1"/>
    <col min="13311" max="13311" width="36" style="2" customWidth="1"/>
    <col min="13312" max="13312" width="21" style="2"/>
    <col min="13313" max="13313" width="63.7109375" style="2" customWidth="1"/>
    <col min="13314" max="13314" width="23.28515625" style="2" customWidth="1"/>
    <col min="13315" max="13317" width="18.7109375" style="2" customWidth="1"/>
    <col min="13318" max="13565" width="11.42578125" style="2" customWidth="1"/>
    <col min="13566" max="13566" width="3.140625" style="2" customWidth="1"/>
    <col min="13567" max="13567" width="36" style="2" customWidth="1"/>
    <col min="13568" max="13568" width="21" style="2"/>
    <col min="13569" max="13569" width="63.7109375" style="2" customWidth="1"/>
    <col min="13570" max="13570" width="23.28515625" style="2" customWidth="1"/>
    <col min="13571" max="13573" width="18.7109375" style="2" customWidth="1"/>
    <col min="13574" max="13821" width="11.42578125" style="2" customWidth="1"/>
    <col min="13822" max="13822" width="3.140625" style="2" customWidth="1"/>
    <col min="13823" max="13823" width="36" style="2" customWidth="1"/>
    <col min="13824" max="13824" width="21" style="2"/>
    <col min="13825" max="13825" width="63.7109375" style="2" customWidth="1"/>
    <col min="13826" max="13826" width="23.28515625" style="2" customWidth="1"/>
    <col min="13827" max="13829" width="18.7109375" style="2" customWidth="1"/>
    <col min="13830" max="14077" width="11.42578125" style="2" customWidth="1"/>
    <col min="14078" max="14078" width="3.140625" style="2" customWidth="1"/>
    <col min="14079" max="14079" width="36" style="2" customWidth="1"/>
    <col min="14080" max="14080" width="21" style="2"/>
    <col min="14081" max="14081" width="63.7109375" style="2" customWidth="1"/>
    <col min="14082" max="14082" width="23.28515625" style="2" customWidth="1"/>
    <col min="14083" max="14085" width="18.7109375" style="2" customWidth="1"/>
    <col min="14086" max="14333" width="11.42578125" style="2" customWidth="1"/>
    <col min="14334" max="14334" width="3.140625" style="2" customWidth="1"/>
    <col min="14335" max="14335" width="36" style="2" customWidth="1"/>
    <col min="14336" max="14336" width="21" style="2"/>
    <col min="14337" max="14337" width="63.7109375" style="2" customWidth="1"/>
    <col min="14338" max="14338" width="23.28515625" style="2" customWidth="1"/>
    <col min="14339" max="14341" width="18.7109375" style="2" customWidth="1"/>
    <col min="14342" max="14589" width="11.42578125" style="2" customWidth="1"/>
    <col min="14590" max="14590" width="3.140625" style="2" customWidth="1"/>
    <col min="14591" max="14591" width="36" style="2" customWidth="1"/>
    <col min="14592" max="14592" width="21" style="2"/>
    <col min="14593" max="14593" width="63.7109375" style="2" customWidth="1"/>
    <col min="14594" max="14594" width="23.28515625" style="2" customWidth="1"/>
    <col min="14595" max="14597" width="18.7109375" style="2" customWidth="1"/>
    <col min="14598" max="14845" width="11.42578125" style="2" customWidth="1"/>
    <col min="14846" max="14846" width="3.140625" style="2" customWidth="1"/>
    <col min="14847" max="14847" width="36" style="2" customWidth="1"/>
    <col min="14848" max="14848" width="21" style="2"/>
    <col min="14849" max="14849" width="63.7109375" style="2" customWidth="1"/>
    <col min="14850" max="14850" width="23.28515625" style="2" customWidth="1"/>
    <col min="14851" max="14853" width="18.7109375" style="2" customWidth="1"/>
    <col min="14854" max="15101" width="11.42578125" style="2" customWidth="1"/>
    <col min="15102" max="15102" width="3.140625" style="2" customWidth="1"/>
    <col min="15103" max="15103" width="36" style="2" customWidth="1"/>
    <col min="15104" max="15104" width="21" style="2"/>
    <col min="15105" max="15105" width="63.7109375" style="2" customWidth="1"/>
    <col min="15106" max="15106" width="23.28515625" style="2" customWidth="1"/>
    <col min="15107" max="15109" width="18.7109375" style="2" customWidth="1"/>
    <col min="15110" max="15357" width="11.42578125" style="2" customWidth="1"/>
    <col min="15358" max="15358" width="3.140625" style="2" customWidth="1"/>
    <col min="15359" max="15359" width="36" style="2" customWidth="1"/>
    <col min="15360" max="15360" width="21" style="2"/>
    <col min="15361" max="15361" width="63.7109375" style="2" customWidth="1"/>
    <col min="15362" max="15362" width="23.28515625" style="2" customWidth="1"/>
    <col min="15363" max="15365" width="18.7109375" style="2" customWidth="1"/>
    <col min="15366" max="15613" width="11.42578125" style="2" customWidth="1"/>
    <col min="15614" max="15614" width="3.140625" style="2" customWidth="1"/>
    <col min="15615" max="15615" width="36" style="2" customWidth="1"/>
    <col min="15616" max="15616" width="21" style="2"/>
    <col min="15617" max="15617" width="63.7109375" style="2" customWidth="1"/>
    <col min="15618" max="15618" width="23.28515625" style="2" customWidth="1"/>
    <col min="15619" max="15621" width="18.7109375" style="2" customWidth="1"/>
    <col min="15622" max="15869" width="11.42578125" style="2" customWidth="1"/>
    <col min="15870" max="15870" width="3.140625" style="2" customWidth="1"/>
    <col min="15871" max="15871" width="36" style="2" customWidth="1"/>
    <col min="15872" max="15872" width="21" style="2"/>
    <col min="15873" max="15873" width="63.7109375" style="2" customWidth="1"/>
    <col min="15874" max="15874" width="23.28515625" style="2" customWidth="1"/>
    <col min="15875" max="15877" width="18.7109375" style="2" customWidth="1"/>
    <col min="15878" max="16125" width="11.42578125" style="2" customWidth="1"/>
    <col min="16126" max="16126" width="3.140625" style="2" customWidth="1"/>
    <col min="16127" max="16127" width="36" style="2" customWidth="1"/>
    <col min="16128" max="16128" width="21" style="2"/>
    <col min="16129" max="16129" width="63.7109375" style="2" customWidth="1"/>
    <col min="16130" max="16130" width="23.28515625" style="2" customWidth="1"/>
    <col min="16131" max="16133" width="18.7109375" style="2" customWidth="1"/>
    <col min="16134" max="16381" width="11.42578125" style="2" customWidth="1"/>
    <col min="16382" max="16382" width="3.140625" style="2" customWidth="1"/>
    <col min="16383" max="16383" width="36" style="2" customWidth="1"/>
    <col min="16384" max="16384" width="21" style="2"/>
  </cols>
  <sheetData>
    <row r="1" spans="1:256" ht="15.75" customHeight="1" thickBot="1" x14ac:dyDescent="0.3">
      <c r="A1" s="316" t="s">
        <v>330</v>
      </c>
      <c r="B1" s="316"/>
      <c r="C1" s="316"/>
      <c r="D1" s="316"/>
      <c r="E1" s="3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thickBot="1" x14ac:dyDescent="0.3">
      <c r="A2" s="317"/>
      <c r="B2" s="317"/>
      <c r="C2" s="317"/>
      <c r="D2" s="317"/>
      <c r="E2" s="3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5.75" customHeight="1" thickBot="1" x14ac:dyDescent="0.3">
      <c r="A3" s="294" t="s">
        <v>0</v>
      </c>
      <c r="B3" s="294"/>
      <c r="C3" s="294"/>
      <c r="D3" s="294"/>
      <c r="E3" s="29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5" spans="1:256" ht="13.9" customHeight="1" thickBot="1" x14ac:dyDescent="0.3">
      <c r="A5" s="296" t="s">
        <v>1</v>
      </c>
      <c r="B5" s="296"/>
      <c r="C5" s="296"/>
      <c r="D5" s="296"/>
      <c r="E5" s="29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.75" thickBot="1" x14ac:dyDescent="0.3">
      <c r="A6" s="3" t="s">
        <v>2</v>
      </c>
      <c r="B6" s="318" t="s">
        <v>304</v>
      </c>
      <c r="C6" s="318"/>
      <c r="D6" s="318"/>
      <c r="E6" s="3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.75" thickBot="1" x14ac:dyDescent="0.3">
      <c r="A7" s="4" t="s">
        <v>3</v>
      </c>
      <c r="B7" s="318" t="s">
        <v>4</v>
      </c>
      <c r="C7" s="318"/>
      <c r="D7" s="318"/>
      <c r="E7" s="3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.75" thickBot="1" x14ac:dyDescent="0.3">
      <c r="A8" s="3" t="s">
        <v>5</v>
      </c>
      <c r="B8" s="313" t="s">
        <v>356</v>
      </c>
      <c r="C8" s="314"/>
      <c r="D8" s="314"/>
      <c r="E8" s="3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5.75" thickBot="1" x14ac:dyDescent="0.3"/>
    <row r="10" spans="1:256" ht="13.9" customHeight="1" thickBot="1" x14ac:dyDescent="0.3">
      <c r="A10" s="296" t="s">
        <v>109</v>
      </c>
      <c r="B10" s="296" t="s">
        <v>344</v>
      </c>
      <c r="C10" s="296" t="s">
        <v>331</v>
      </c>
      <c r="D10" s="296"/>
      <c r="E10" s="29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3.25" thickBot="1" x14ac:dyDescent="0.3">
      <c r="A11" s="296"/>
      <c r="B11" s="296"/>
      <c r="C11" s="166" t="s">
        <v>345</v>
      </c>
      <c r="D11" s="166" t="s">
        <v>346</v>
      </c>
      <c r="E11" s="166" t="s">
        <v>347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.75" thickBot="1" x14ac:dyDescent="0.3">
      <c r="A12" s="11" t="s">
        <v>332</v>
      </c>
      <c r="B12" s="260">
        <v>32094</v>
      </c>
      <c r="C12" s="196">
        <v>10691.85</v>
      </c>
      <c r="D12" s="196">
        <v>10698.26</v>
      </c>
      <c r="E12" s="196">
        <f>10704-40.74</f>
        <v>10663.26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.75" thickBot="1" x14ac:dyDescent="0.3">
      <c r="A13" s="11" t="s">
        <v>333</v>
      </c>
      <c r="B13" s="19">
        <f>SUM(B14:B18)</f>
        <v>196984</v>
      </c>
      <c r="C13" s="19">
        <f>SUM(C14:C18)</f>
        <v>0</v>
      </c>
      <c r="D13" s="19">
        <f>SUM(D14:D18)</f>
        <v>0</v>
      </c>
      <c r="E13" s="19">
        <f>SUM(E14:E18)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.75" thickBot="1" x14ac:dyDescent="0.3">
      <c r="A14" s="77" t="s">
        <v>334</v>
      </c>
      <c r="B14" s="196"/>
      <c r="C14" s="196"/>
      <c r="D14" s="196"/>
      <c r="E14" s="19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.75" thickBot="1" x14ac:dyDescent="0.3">
      <c r="A15" s="77" t="s">
        <v>335</v>
      </c>
      <c r="B15" s="196">
        <f>76354+120630</f>
        <v>196984</v>
      </c>
      <c r="C15" s="196"/>
      <c r="D15" s="196"/>
      <c r="E15" s="19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.75" thickBot="1" x14ac:dyDescent="0.3">
      <c r="A16" s="77" t="s">
        <v>336</v>
      </c>
      <c r="B16" s="196"/>
      <c r="C16" s="196"/>
      <c r="D16" s="196"/>
      <c r="E16" s="19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.75" thickBot="1" x14ac:dyDescent="0.3">
      <c r="A17" s="77" t="s">
        <v>337</v>
      </c>
      <c r="B17" s="196"/>
      <c r="C17" s="196"/>
      <c r="D17" s="196"/>
      <c r="E17" s="19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.75" thickBot="1" x14ac:dyDescent="0.3">
      <c r="A18" s="77" t="s">
        <v>338</v>
      </c>
      <c r="B18" s="196"/>
      <c r="C18" s="196"/>
      <c r="D18" s="196"/>
      <c r="E18" s="19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.75" thickBot="1" x14ac:dyDescent="0.3">
      <c r="A19" s="11" t="s">
        <v>339</v>
      </c>
      <c r="B19" s="19">
        <f>SUM(B20:B21)</f>
        <v>0</v>
      </c>
      <c r="C19" s="19">
        <f>SUM(C20:C21)</f>
        <v>0</v>
      </c>
      <c r="D19" s="19">
        <f>SUM(D20:D21)</f>
        <v>0</v>
      </c>
      <c r="E19" s="19">
        <f>SUM(E20:E21)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3.25" thickBot="1" x14ac:dyDescent="0.3">
      <c r="A20" s="77" t="s">
        <v>340</v>
      </c>
      <c r="B20" s="196"/>
      <c r="C20" s="196"/>
      <c r="D20" s="196"/>
      <c r="E20" s="19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.75" thickBot="1" x14ac:dyDescent="0.3">
      <c r="A21" s="77" t="s">
        <v>341</v>
      </c>
      <c r="B21" s="196"/>
      <c r="C21" s="196"/>
      <c r="D21" s="196"/>
      <c r="E21" s="19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.75" thickBot="1" x14ac:dyDescent="0.3">
      <c r="A22" s="11" t="s">
        <v>342</v>
      </c>
      <c r="B22" s="19">
        <f>SUM(B23:B24)</f>
        <v>0</v>
      </c>
      <c r="C22" s="19">
        <f>SUM(C23:C24)</f>
        <v>0</v>
      </c>
      <c r="D22" s="19">
        <f>SUM(D23:D24)</f>
        <v>0</v>
      </c>
      <c r="E22" s="19">
        <f>SUM(E23:E24)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3.25" thickBot="1" x14ac:dyDescent="0.3">
      <c r="A23" s="77" t="s">
        <v>340</v>
      </c>
      <c r="B23" s="196"/>
      <c r="C23" s="196"/>
      <c r="D23" s="196"/>
      <c r="E23" s="19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.75" thickBot="1" x14ac:dyDescent="0.3">
      <c r="A24" s="77" t="s">
        <v>341</v>
      </c>
      <c r="B24" s="196"/>
      <c r="C24" s="196"/>
      <c r="D24" s="196"/>
      <c r="E24" s="19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.75" thickBot="1" x14ac:dyDescent="0.3">
      <c r="A25" s="197" t="s">
        <v>343</v>
      </c>
      <c r="B25" s="198">
        <f>B12+B13+B21-B24</f>
        <v>229078</v>
      </c>
      <c r="C25" s="198">
        <f>C12+C13+C21-C24</f>
        <v>10691.85</v>
      </c>
      <c r="D25" s="198">
        <f>D12+D13+D21-D24</f>
        <v>10698.26</v>
      </c>
      <c r="E25" s="198">
        <f>E12+E13+E21-E24</f>
        <v>10663.26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</sheetData>
  <sheetProtection selectLockedCells="1" selectUnlockedCells="1"/>
  <mergeCells count="10">
    <mergeCell ref="B8:E8"/>
    <mergeCell ref="A10:A11"/>
    <mergeCell ref="B10:B11"/>
    <mergeCell ref="C10:E10"/>
    <mergeCell ref="A1:E1"/>
    <mergeCell ref="A2:E2"/>
    <mergeCell ref="A3:E3"/>
    <mergeCell ref="A5:E5"/>
    <mergeCell ref="B6:E6"/>
    <mergeCell ref="B7:E7"/>
  </mergeCells>
  <printOptions horizontalCentered="1"/>
  <pageMargins left="0" right="0" top="0.74791666666666667" bottom="0.74791666666666667" header="0.51180555555555551" footer="0.51180555555555551"/>
  <pageSetup paperSize="9" scale="99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opLeftCell="A7" workbookViewId="0">
      <selection activeCell="C13" sqref="C13"/>
    </sheetView>
  </sheetViews>
  <sheetFormatPr baseColWidth="10" defaultRowHeight="15" x14ac:dyDescent="0.25"/>
  <cols>
    <col min="1" max="1" width="52.42578125" customWidth="1"/>
    <col min="2" max="2" width="26" customWidth="1"/>
    <col min="3" max="3" width="19" customWidth="1"/>
    <col min="4" max="4" width="39.28515625" customWidth="1"/>
  </cols>
  <sheetData>
    <row r="1" spans="1:4" ht="15.75" thickBot="1" x14ac:dyDescent="0.3">
      <c r="A1" s="316" t="s">
        <v>372</v>
      </c>
      <c r="B1" s="316"/>
      <c r="C1" s="316"/>
      <c r="D1" s="316"/>
    </row>
    <row r="2" spans="1:4" ht="15.75" thickBot="1" x14ac:dyDescent="0.3">
      <c r="A2" s="317"/>
      <c r="B2" s="317"/>
      <c r="C2" s="317"/>
      <c r="D2" s="317"/>
    </row>
    <row r="3" spans="1:4" ht="15.75" thickBot="1" x14ac:dyDescent="0.3">
      <c r="A3" s="294" t="s">
        <v>0</v>
      </c>
      <c r="B3" s="294"/>
      <c r="C3" s="294"/>
      <c r="D3" s="294"/>
    </row>
    <row r="4" spans="1:4" ht="15.75" thickBot="1" x14ac:dyDescent="0.3">
      <c r="A4" s="2"/>
      <c r="B4" s="2"/>
      <c r="C4" s="2"/>
      <c r="D4" s="2"/>
    </row>
    <row r="5" spans="1:4" ht="15.75" thickBot="1" x14ac:dyDescent="0.3">
      <c r="A5" s="296" t="s">
        <v>1</v>
      </c>
      <c r="B5" s="296"/>
      <c r="C5" s="296"/>
      <c r="D5" s="296"/>
    </row>
    <row r="6" spans="1:4" ht="23.25" customHeight="1" thickBot="1" x14ac:dyDescent="0.3">
      <c r="A6" s="3" t="s">
        <v>2</v>
      </c>
      <c r="B6" s="318" t="s">
        <v>304</v>
      </c>
      <c r="C6" s="318"/>
      <c r="D6" s="318"/>
    </row>
    <row r="7" spans="1:4" ht="23.25" customHeight="1" thickBot="1" x14ac:dyDescent="0.3">
      <c r="A7" s="4" t="s">
        <v>3</v>
      </c>
      <c r="B7" s="318" t="s">
        <v>4</v>
      </c>
      <c r="C7" s="318"/>
      <c r="D7" s="318"/>
    </row>
    <row r="8" spans="1:4" ht="15.75" thickBot="1" x14ac:dyDescent="0.3">
      <c r="A8" s="3" t="s">
        <v>5</v>
      </c>
      <c r="B8" s="313" t="s">
        <v>356</v>
      </c>
      <c r="C8" s="314"/>
      <c r="D8" s="315"/>
    </row>
    <row r="9" spans="1:4" ht="15.75" thickBot="1" x14ac:dyDescent="0.3">
      <c r="A9" s="2"/>
      <c r="B9" s="2"/>
      <c r="C9" s="2"/>
      <c r="D9" s="2"/>
    </row>
    <row r="10" spans="1:4" ht="34.5" thickBot="1" x14ac:dyDescent="0.3">
      <c r="A10" s="195" t="s">
        <v>359</v>
      </c>
      <c r="B10" s="195" t="s">
        <v>358</v>
      </c>
      <c r="C10" s="195" t="s">
        <v>360</v>
      </c>
      <c r="D10" s="195" t="s">
        <v>385</v>
      </c>
    </row>
    <row r="11" spans="1:4" ht="68.25" customHeight="1" thickBot="1" x14ac:dyDescent="0.3">
      <c r="A11" s="201" t="s">
        <v>361</v>
      </c>
      <c r="B11" s="199"/>
      <c r="C11" s="203">
        <f>SUM(C12:C21)</f>
        <v>4370594</v>
      </c>
      <c r="D11" s="200"/>
    </row>
    <row r="12" spans="1:4" ht="15.75" thickBot="1" x14ac:dyDescent="0.3">
      <c r="A12" s="202" t="s">
        <v>362</v>
      </c>
      <c r="B12" s="199"/>
      <c r="C12" s="196">
        <v>4302690</v>
      </c>
      <c r="D12" s="196"/>
    </row>
    <row r="13" spans="1:4" ht="23.25" thickBot="1" x14ac:dyDescent="0.3">
      <c r="A13" s="202" t="s">
        <v>363</v>
      </c>
      <c r="B13" s="199"/>
      <c r="C13" s="196"/>
      <c r="D13" s="196"/>
    </row>
    <row r="14" spans="1:4" ht="23.25" thickBot="1" x14ac:dyDescent="0.3">
      <c r="A14" s="202" t="s">
        <v>364</v>
      </c>
      <c r="B14" s="199"/>
      <c r="C14" s="196">
        <v>63200</v>
      </c>
      <c r="D14" s="196"/>
    </row>
    <row r="15" spans="1:4" ht="15.75" thickBot="1" x14ac:dyDescent="0.3">
      <c r="A15" s="202" t="s">
        <v>365</v>
      </c>
      <c r="B15" s="199"/>
      <c r="C15" s="196">
        <v>2613</v>
      </c>
      <c r="D15" s="196"/>
    </row>
    <row r="16" spans="1:4" ht="15.75" thickBot="1" x14ac:dyDescent="0.3">
      <c r="A16" s="202" t="s">
        <v>366</v>
      </c>
      <c r="B16" s="199"/>
      <c r="C16" s="196">
        <v>519</v>
      </c>
      <c r="D16" s="196"/>
    </row>
    <row r="17" spans="1:4" ht="23.25" thickBot="1" x14ac:dyDescent="0.3">
      <c r="A17" s="202" t="s">
        <v>367</v>
      </c>
      <c r="B17" s="199"/>
      <c r="C17" s="196"/>
      <c r="D17" s="196"/>
    </row>
    <row r="18" spans="1:4" ht="15.75" thickBot="1" x14ac:dyDescent="0.3">
      <c r="A18" s="202" t="s">
        <v>368</v>
      </c>
      <c r="B18" s="199"/>
      <c r="C18" s="196">
        <v>1572</v>
      </c>
      <c r="D18" s="196"/>
    </row>
    <row r="19" spans="1:4" ht="15.75" thickBot="1" x14ac:dyDescent="0.3">
      <c r="A19" s="202" t="s">
        <v>369</v>
      </c>
      <c r="B19" s="199"/>
      <c r="C19" s="196"/>
      <c r="D19" s="196"/>
    </row>
    <row r="20" spans="1:4" ht="15.75" thickBot="1" x14ac:dyDescent="0.3">
      <c r="A20" s="202" t="s">
        <v>370</v>
      </c>
      <c r="B20" s="199"/>
      <c r="C20" s="196"/>
      <c r="D20" s="196"/>
    </row>
    <row r="21" spans="1:4" ht="15.75" thickBot="1" x14ac:dyDescent="0.3">
      <c r="A21" s="202"/>
      <c r="B21" s="199"/>
      <c r="C21" s="196"/>
      <c r="D21" s="196"/>
    </row>
    <row r="22" spans="1:4" ht="68.25" customHeight="1" thickBot="1" x14ac:dyDescent="0.3">
      <c r="A22" s="201" t="s">
        <v>371</v>
      </c>
      <c r="B22" s="199"/>
      <c r="C22" s="199"/>
      <c r="D22" s="200"/>
    </row>
    <row r="23" spans="1:4" ht="15.75" thickBot="1" x14ac:dyDescent="0.3">
      <c r="A23" s="202" t="s">
        <v>373</v>
      </c>
      <c r="B23" s="199"/>
      <c r="C23" s="196"/>
      <c r="D23" s="196"/>
    </row>
    <row r="24" spans="1:4" ht="15.75" thickBot="1" x14ac:dyDescent="0.3">
      <c r="A24" s="202" t="s">
        <v>374</v>
      </c>
      <c r="B24" s="199"/>
      <c r="C24" s="196"/>
      <c r="D24" s="196"/>
    </row>
    <row r="25" spans="1:4" ht="15.75" thickBot="1" x14ac:dyDescent="0.3">
      <c r="A25" s="202" t="s">
        <v>375</v>
      </c>
      <c r="B25" s="199"/>
      <c r="C25" s="196"/>
      <c r="D25" s="196"/>
    </row>
    <row r="26" spans="1:4" ht="15.75" thickBot="1" x14ac:dyDescent="0.3">
      <c r="A26" s="202" t="s">
        <v>376</v>
      </c>
      <c r="B26" s="199"/>
      <c r="C26" s="196"/>
      <c r="D26" s="196"/>
    </row>
    <row r="27" spans="1:4" ht="15.75" thickBot="1" x14ac:dyDescent="0.3">
      <c r="A27" s="202" t="s">
        <v>377</v>
      </c>
      <c r="B27" s="199"/>
      <c r="C27" s="196"/>
      <c r="D27" s="196"/>
    </row>
    <row r="28" spans="1:4" ht="15.75" thickBot="1" x14ac:dyDescent="0.3">
      <c r="A28" s="202" t="s">
        <v>378</v>
      </c>
      <c r="B28" s="199"/>
      <c r="C28" s="196"/>
      <c r="D28" s="196"/>
    </row>
    <row r="29" spans="1:4" ht="15.75" thickBot="1" x14ac:dyDescent="0.3">
      <c r="A29" s="202" t="s">
        <v>379</v>
      </c>
      <c r="B29" s="199"/>
      <c r="C29" s="196"/>
      <c r="D29" s="196"/>
    </row>
    <row r="30" spans="1:4" ht="23.25" thickBot="1" x14ac:dyDescent="0.3">
      <c r="A30" s="202" t="s">
        <v>380</v>
      </c>
      <c r="B30" s="199"/>
      <c r="C30" s="196"/>
      <c r="D30" s="196"/>
    </row>
    <row r="31" spans="1:4" ht="23.25" thickBot="1" x14ac:dyDescent="0.3">
      <c r="A31" s="202" t="s">
        <v>381</v>
      </c>
      <c r="B31" s="199"/>
      <c r="C31" s="196"/>
      <c r="D31" s="196"/>
    </row>
    <row r="32" spans="1:4" ht="15.75" thickBot="1" x14ac:dyDescent="0.3">
      <c r="A32" s="202" t="s">
        <v>382</v>
      </c>
      <c r="B32" s="199"/>
      <c r="C32" s="196"/>
      <c r="D32" s="196"/>
    </row>
    <row r="33" spans="1:4" ht="23.25" thickBot="1" x14ac:dyDescent="0.3">
      <c r="A33" s="202" t="s">
        <v>383</v>
      </c>
      <c r="B33" s="199"/>
      <c r="C33" s="196"/>
      <c r="D33" s="196"/>
    </row>
    <row r="34" spans="1:4" ht="15.75" thickBot="1" x14ac:dyDescent="0.3">
      <c r="A34" s="202" t="s">
        <v>384</v>
      </c>
      <c r="B34" s="199"/>
      <c r="C34" s="196"/>
      <c r="D34" s="196"/>
    </row>
    <row r="35" spans="1:4" ht="15.75" thickBot="1" x14ac:dyDescent="0.3">
      <c r="A35" s="202"/>
      <c r="B35" s="199"/>
      <c r="C35" s="196"/>
      <c r="D35" s="196"/>
    </row>
  </sheetData>
  <mergeCells count="7">
    <mergeCell ref="B8:D8"/>
    <mergeCell ref="A1:D1"/>
    <mergeCell ref="A2:D2"/>
    <mergeCell ref="A3:D3"/>
    <mergeCell ref="A5:D5"/>
    <mergeCell ref="B6:D6"/>
    <mergeCell ref="B7:D7"/>
  </mergeCells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zoomScale="85" zoomScaleNormal="85" zoomScaleSheetLayoutView="90" workbookViewId="0">
      <selection activeCell="B13" sqref="B13"/>
    </sheetView>
  </sheetViews>
  <sheetFormatPr baseColWidth="10" defaultRowHeight="15" x14ac:dyDescent="0.25"/>
  <cols>
    <col min="1" max="1" width="35.42578125" style="2" customWidth="1"/>
    <col min="2" max="7" width="13" style="2" bestFit="1" customWidth="1"/>
    <col min="8" max="8" width="11.85546875" style="2" bestFit="1" customWidth="1"/>
    <col min="9" max="11" width="10.7109375" style="2" customWidth="1"/>
    <col min="12" max="256" width="11.42578125" style="2"/>
    <col min="257" max="257" width="35.42578125" style="2" customWidth="1"/>
    <col min="258" max="267" width="10.7109375" style="2" customWidth="1"/>
    <col min="268" max="512" width="11.42578125" style="2"/>
    <col min="513" max="513" width="35.42578125" style="2" customWidth="1"/>
    <col min="514" max="523" width="10.7109375" style="2" customWidth="1"/>
    <col min="524" max="768" width="11.42578125" style="2"/>
    <col min="769" max="769" width="35.42578125" style="2" customWidth="1"/>
    <col min="770" max="779" width="10.7109375" style="2" customWidth="1"/>
    <col min="780" max="1024" width="11.42578125" style="2"/>
    <col min="1025" max="1025" width="35.42578125" style="2" customWidth="1"/>
    <col min="1026" max="1035" width="10.7109375" style="2" customWidth="1"/>
    <col min="1036" max="1280" width="11.42578125" style="2"/>
    <col min="1281" max="1281" width="35.42578125" style="2" customWidth="1"/>
    <col min="1282" max="1291" width="10.7109375" style="2" customWidth="1"/>
    <col min="1292" max="1536" width="11.42578125" style="2"/>
    <col min="1537" max="1537" width="35.42578125" style="2" customWidth="1"/>
    <col min="1538" max="1547" width="10.7109375" style="2" customWidth="1"/>
    <col min="1548" max="1792" width="11.42578125" style="2"/>
    <col min="1793" max="1793" width="35.42578125" style="2" customWidth="1"/>
    <col min="1794" max="1803" width="10.7109375" style="2" customWidth="1"/>
    <col min="1804" max="2048" width="11.42578125" style="2"/>
    <col min="2049" max="2049" width="35.42578125" style="2" customWidth="1"/>
    <col min="2050" max="2059" width="10.7109375" style="2" customWidth="1"/>
    <col min="2060" max="2304" width="11.42578125" style="2"/>
    <col min="2305" max="2305" width="35.42578125" style="2" customWidth="1"/>
    <col min="2306" max="2315" width="10.7109375" style="2" customWidth="1"/>
    <col min="2316" max="2560" width="11.42578125" style="2"/>
    <col min="2561" max="2561" width="35.42578125" style="2" customWidth="1"/>
    <col min="2562" max="2571" width="10.7109375" style="2" customWidth="1"/>
    <col min="2572" max="2816" width="11.42578125" style="2"/>
    <col min="2817" max="2817" width="35.42578125" style="2" customWidth="1"/>
    <col min="2818" max="2827" width="10.7109375" style="2" customWidth="1"/>
    <col min="2828" max="3072" width="11.42578125" style="2"/>
    <col min="3073" max="3073" width="35.42578125" style="2" customWidth="1"/>
    <col min="3074" max="3083" width="10.7109375" style="2" customWidth="1"/>
    <col min="3084" max="3328" width="11.42578125" style="2"/>
    <col min="3329" max="3329" width="35.42578125" style="2" customWidth="1"/>
    <col min="3330" max="3339" width="10.7109375" style="2" customWidth="1"/>
    <col min="3340" max="3584" width="11.42578125" style="2"/>
    <col min="3585" max="3585" width="35.42578125" style="2" customWidth="1"/>
    <col min="3586" max="3595" width="10.7109375" style="2" customWidth="1"/>
    <col min="3596" max="3840" width="11.42578125" style="2"/>
    <col min="3841" max="3841" width="35.42578125" style="2" customWidth="1"/>
    <col min="3842" max="3851" width="10.7109375" style="2" customWidth="1"/>
    <col min="3852" max="4096" width="11.42578125" style="2"/>
    <col min="4097" max="4097" width="35.42578125" style="2" customWidth="1"/>
    <col min="4098" max="4107" width="10.7109375" style="2" customWidth="1"/>
    <col min="4108" max="4352" width="11.42578125" style="2"/>
    <col min="4353" max="4353" width="35.42578125" style="2" customWidth="1"/>
    <col min="4354" max="4363" width="10.7109375" style="2" customWidth="1"/>
    <col min="4364" max="4608" width="11.42578125" style="2"/>
    <col min="4609" max="4609" width="35.42578125" style="2" customWidth="1"/>
    <col min="4610" max="4619" width="10.7109375" style="2" customWidth="1"/>
    <col min="4620" max="4864" width="11.42578125" style="2"/>
    <col min="4865" max="4865" width="35.42578125" style="2" customWidth="1"/>
    <col min="4866" max="4875" width="10.7109375" style="2" customWidth="1"/>
    <col min="4876" max="5120" width="11.42578125" style="2"/>
    <col min="5121" max="5121" width="35.42578125" style="2" customWidth="1"/>
    <col min="5122" max="5131" width="10.7109375" style="2" customWidth="1"/>
    <col min="5132" max="5376" width="11.42578125" style="2"/>
    <col min="5377" max="5377" width="35.42578125" style="2" customWidth="1"/>
    <col min="5378" max="5387" width="10.7109375" style="2" customWidth="1"/>
    <col min="5388" max="5632" width="11.42578125" style="2"/>
    <col min="5633" max="5633" width="35.42578125" style="2" customWidth="1"/>
    <col min="5634" max="5643" width="10.7109375" style="2" customWidth="1"/>
    <col min="5644" max="5888" width="11.42578125" style="2"/>
    <col min="5889" max="5889" width="35.42578125" style="2" customWidth="1"/>
    <col min="5890" max="5899" width="10.7109375" style="2" customWidth="1"/>
    <col min="5900" max="6144" width="11.42578125" style="2"/>
    <col min="6145" max="6145" width="35.42578125" style="2" customWidth="1"/>
    <col min="6146" max="6155" width="10.7109375" style="2" customWidth="1"/>
    <col min="6156" max="6400" width="11.42578125" style="2"/>
    <col min="6401" max="6401" width="35.42578125" style="2" customWidth="1"/>
    <col min="6402" max="6411" width="10.7109375" style="2" customWidth="1"/>
    <col min="6412" max="6656" width="11.42578125" style="2"/>
    <col min="6657" max="6657" width="35.42578125" style="2" customWidth="1"/>
    <col min="6658" max="6667" width="10.7109375" style="2" customWidth="1"/>
    <col min="6668" max="6912" width="11.42578125" style="2"/>
    <col min="6913" max="6913" width="35.42578125" style="2" customWidth="1"/>
    <col min="6914" max="6923" width="10.7109375" style="2" customWidth="1"/>
    <col min="6924" max="7168" width="11.42578125" style="2"/>
    <col min="7169" max="7169" width="35.42578125" style="2" customWidth="1"/>
    <col min="7170" max="7179" width="10.7109375" style="2" customWidth="1"/>
    <col min="7180" max="7424" width="11.42578125" style="2"/>
    <col min="7425" max="7425" width="35.42578125" style="2" customWidth="1"/>
    <col min="7426" max="7435" width="10.7109375" style="2" customWidth="1"/>
    <col min="7436" max="7680" width="11.42578125" style="2"/>
    <col min="7681" max="7681" width="35.42578125" style="2" customWidth="1"/>
    <col min="7682" max="7691" width="10.7109375" style="2" customWidth="1"/>
    <col min="7692" max="7936" width="11.42578125" style="2"/>
    <col min="7937" max="7937" width="35.42578125" style="2" customWidth="1"/>
    <col min="7938" max="7947" width="10.7109375" style="2" customWidth="1"/>
    <col min="7948" max="8192" width="11.42578125" style="2"/>
    <col min="8193" max="8193" width="35.42578125" style="2" customWidth="1"/>
    <col min="8194" max="8203" width="10.7109375" style="2" customWidth="1"/>
    <col min="8204" max="8448" width="11.42578125" style="2"/>
    <col min="8449" max="8449" width="35.42578125" style="2" customWidth="1"/>
    <col min="8450" max="8459" width="10.7109375" style="2" customWidth="1"/>
    <col min="8460" max="8704" width="11.42578125" style="2"/>
    <col min="8705" max="8705" width="35.42578125" style="2" customWidth="1"/>
    <col min="8706" max="8715" width="10.7109375" style="2" customWidth="1"/>
    <col min="8716" max="8960" width="11.42578125" style="2"/>
    <col min="8961" max="8961" width="35.42578125" style="2" customWidth="1"/>
    <col min="8962" max="8971" width="10.7109375" style="2" customWidth="1"/>
    <col min="8972" max="9216" width="11.42578125" style="2"/>
    <col min="9217" max="9217" width="35.42578125" style="2" customWidth="1"/>
    <col min="9218" max="9227" width="10.7109375" style="2" customWidth="1"/>
    <col min="9228" max="9472" width="11.42578125" style="2"/>
    <col min="9473" max="9473" width="35.42578125" style="2" customWidth="1"/>
    <col min="9474" max="9483" width="10.7109375" style="2" customWidth="1"/>
    <col min="9484" max="9728" width="11.42578125" style="2"/>
    <col min="9729" max="9729" width="35.42578125" style="2" customWidth="1"/>
    <col min="9730" max="9739" width="10.7109375" style="2" customWidth="1"/>
    <col min="9740" max="9984" width="11.42578125" style="2"/>
    <col min="9985" max="9985" width="35.42578125" style="2" customWidth="1"/>
    <col min="9986" max="9995" width="10.7109375" style="2" customWidth="1"/>
    <col min="9996" max="10240" width="11.42578125" style="2"/>
    <col min="10241" max="10241" width="35.42578125" style="2" customWidth="1"/>
    <col min="10242" max="10251" width="10.7109375" style="2" customWidth="1"/>
    <col min="10252" max="10496" width="11.42578125" style="2"/>
    <col min="10497" max="10497" width="35.42578125" style="2" customWidth="1"/>
    <col min="10498" max="10507" width="10.7109375" style="2" customWidth="1"/>
    <col min="10508" max="10752" width="11.42578125" style="2"/>
    <col min="10753" max="10753" width="35.42578125" style="2" customWidth="1"/>
    <col min="10754" max="10763" width="10.7109375" style="2" customWidth="1"/>
    <col min="10764" max="11008" width="11.42578125" style="2"/>
    <col min="11009" max="11009" width="35.42578125" style="2" customWidth="1"/>
    <col min="11010" max="11019" width="10.7109375" style="2" customWidth="1"/>
    <col min="11020" max="11264" width="11.42578125" style="2"/>
    <col min="11265" max="11265" width="35.42578125" style="2" customWidth="1"/>
    <col min="11266" max="11275" width="10.7109375" style="2" customWidth="1"/>
    <col min="11276" max="11520" width="11.42578125" style="2"/>
    <col min="11521" max="11521" width="35.42578125" style="2" customWidth="1"/>
    <col min="11522" max="11531" width="10.7109375" style="2" customWidth="1"/>
    <col min="11532" max="11776" width="11.42578125" style="2"/>
    <col min="11777" max="11777" width="35.42578125" style="2" customWidth="1"/>
    <col min="11778" max="11787" width="10.7109375" style="2" customWidth="1"/>
    <col min="11788" max="12032" width="11.42578125" style="2"/>
    <col min="12033" max="12033" width="35.42578125" style="2" customWidth="1"/>
    <col min="12034" max="12043" width="10.7109375" style="2" customWidth="1"/>
    <col min="12044" max="12288" width="11.42578125" style="2"/>
    <col min="12289" max="12289" width="35.42578125" style="2" customWidth="1"/>
    <col min="12290" max="12299" width="10.7109375" style="2" customWidth="1"/>
    <col min="12300" max="12544" width="11.42578125" style="2"/>
    <col min="12545" max="12545" width="35.42578125" style="2" customWidth="1"/>
    <col min="12546" max="12555" width="10.7109375" style="2" customWidth="1"/>
    <col min="12556" max="12800" width="11.42578125" style="2"/>
    <col min="12801" max="12801" width="35.42578125" style="2" customWidth="1"/>
    <col min="12802" max="12811" width="10.7109375" style="2" customWidth="1"/>
    <col min="12812" max="13056" width="11.42578125" style="2"/>
    <col min="13057" max="13057" width="35.42578125" style="2" customWidth="1"/>
    <col min="13058" max="13067" width="10.7109375" style="2" customWidth="1"/>
    <col min="13068" max="13312" width="11.42578125" style="2"/>
    <col min="13313" max="13313" width="35.42578125" style="2" customWidth="1"/>
    <col min="13314" max="13323" width="10.7109375" style="2" customWidth="1"/>
    <col min="13324" max="13568" width="11.42578125" style="2"/>
    <col min="13569" max="13569" width="35.42578125" style="2" customWidth="1"/>
    <col min="13570" max="13579" width="10.7109375" style="2" customWidth="1"/>
    <col min="13580" max="13824" width="11.42578125" style="2"/>
    <col min="13825" max="13825" width="35.42578125" style="2" customWidth="1"/>
    <col min="13826" max="13835" width="10.7109375" style="2" customWidth="1"/>
    <col min="13836" max="14080" width="11.42578125" style="2"/>
    <col min="14081" max="14081" width="35.42578125" style="2" customWidth="1"/>
    <col min="14082" max="14091" width="10.7109375" style="2" customWidth="1"/>
    <col min="14092" max="14336" width="11.42578125" style="2"/>
    <col min="14337" max="14337" width="35.42578125" style="2" customWidth="1"/>
    <col min="14338" max="14347" width="10.7109375" style="2" customWidth="1"/>
    <col min="14348" max="14592" width="11.42578125" style="2"/>
    <col min="14593" max="14593" width="35.42578125" style="2" customWidth="1"/>
    <col min="14594" max="14603" width="10.7109375" style="2" customWidth="1"/>
    <col min="14604" max="14848" width="11.42578125" style="2"/>
    <col min="14849" max="14849" width="35.42578125" style="2" customWidth="1"/>
    <col min="14850" max="14859" width="10.7109375" style="2" customWidth="1"/>
    <col min="14860" max="15104" width="11.42578125" style="2"/>
    <col min="15105" max="15105" width="35.42578125" style="2" customWidth="1"/>
    <col min="15106" max="15115" width="10.7109375" style="2" customWidth="1"/>
    <col min="15116" max="15360" width="11.42578125" style="2"/>
    <col min="15361" max="15361" width="35.42578125" style="2" customWidth="1"/>
    <col min="15362" max="15371" width="10.7109375" style="2" customWidth="1"/>
    <col min="15372" max="15616" width="11.42578125" style="2"/>
    <col min="15617" max="15617" width="35.42578125" style="2" customWidth="1"/>
    <col min="15618" max="15627" width="10.7109375" style="2" customWidth="1"/>
    <col min="15628" max="15872" width="11.42578125" style="2"/>
    <col min="15873" max="15873" width="35.42578125" style="2" customWidth="1"/>
    <col min="15874" max="15883" width="10.7109375" style="2" customWidth="1"/>
    <col min="15884" max="16128" width="11.42578125" style="2"/>
    <col min="16129" max="16129" width="35.42578125" style="2" customWidth="1"/>
    <col min="16130" max="16139" width="10.7109375" style="2" customWidth="1"/>
    <col min="16140" max="16384" width="11.42578125" style="2"/>
  </cols>
  <sheetData>
    <row r="1" spans="1:256" ht="22.5" customHeight="1" thickBot="1" x14ac:dyDescent="0.3">
      <c r="A1" s="316" t="s">
        <v>354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thickBot="1" x14ac:dyDescent="0.3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5.75" customHeight="1" thickBot="1" x14ac:dyDescent="0.3">
      <c r="A3" s="295" t="s">
        <v>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5" spans="1:256" ht="15.75" customHeight="1" thickBot="1" x14ac:dyDescent="0.3">
      <c r="A5" s="296" t="s">
        <v>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.75" thickBot="1" x14ac:dyDescent="0.3">
      <c r="A6" s="3" t="s">
        <v>2</v>
      </c>
      <c r="B6" s="318" t="s">
        <v>304</v>
      </c>
      <c r="C6" s="318"/>
      <c r="D6" s="318"/>
      <c r="E6" s="318"/>
      <c r="F6" s="318"/>
      <c r="G6" s="318"/>
      <c r="H6" s="318"/>
      <c r="I6" s="318"/>
      <c r="J6" s="318"/>
      <c r="K6" s="3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.75" thickBot="1" x14ac:dyDescent="0.3">
      <c r="A7" s="3" t="s">
        <v>3</v>
      </c>
      <c r="B7" s="318" t="s">
        <v>4</v>
      </c>
      <c r="C7" s="318"/>
      <c r="D7" s="318"/>
      <c r="E7" s="318"/>
      <c r="F7" s="318"/>
      <c r="G7" s="318"/>
      <c r="H7" s="318"/>
      <c r="I7" s="318"/>
      <c r="J7" s="318"/>
      <c r="K7" s="3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.75" thickBot="1" x14ac:dyDescent="0.3">
      <c r="A8" s="3" t="s">
        <v>5</v>
      </c>
      <c r="B8" s="318" t="s">
        <v>356</v>
      </c>
      <c r="C8" s="318"/>
      <c r="D8" s="318"/>
      <c r="E8" s="318"/>
      <c r="F8" s="318"/>
      <c r="G8" s="318"/>
      <c r="H8" s="318"/>
      <c r="I8" s="318"/>
      <c r="J8" s="318"/>
      <c r="K8" s="3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5.75" thickBot="1" x14ac:dyDescent="0.3"/>
    <row r="10" spans="1:256" ht="28.5" customHeight="1" thickBot="1" x14ac:dyDescent="0.3">
      <c r="A10" s="296" t="s">
        <v>109</v>
      </c>
      <c r="B10" s="296" t="s">
        <v>355</v>
      </c>
      <c r="C10" s="296"/>
      <c r="D10" s="296"/>
      <c r="E10" s="296"/>
      <c r="F10" s="296"/>
      <c r="G10" s="296"/>
      <c r="H10" s="296"/>
      <c r="I10" s="296"/>
      <c r="J10" s="296"/>
      <c r="K10" s="29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.75" thickBot="1" x14ac:dyDescent="0.3">
      <c r="A11" s="296"/>
      <c r="B11" s="166">
        <v>2018</v>
      </c>
      <c r="C11" s="166">
        <v>2019</v>
      </c>
      <c r="D11" s="166">
        <v>2020</v>
      </c>
      <c r="E11" s="166">
        <v>2021</v>
      </c>
      <c r="F11" s="166">
        <v>2022</v>
      </c>
      <c r="G11" s="166">
        <v>2023</v>
      </c>
      <c r="H11" s="166">
        <v>2024</v>
      </c>
      <c r="I11" s="166">
        <v>2025</v>
      </c>
      <c r="J11" s="166">
        <v>2026</v>
      </c>
      <c r="K11" s="166">
        <v>2027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.75" thickBot="1" x14ac:dyDescent="0.3">
      <c r="A12" s="77" t="s">
        <v>348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3.25" thickBot="1" x14ac:dyDescent="0.3">
      <c r="A13" s="77" t="s">
        <v>349</v>
      </c>
      <c r="B13" s="196">
        <f>76354+16305</f>
        <v>92659</v>
      </c>
      <c r="C13" s="196">
        <v>16532.14</v>
      </c>
      <c r="D13" s="196">
        <v>16761.45</v>
      </c>
      <c r="E13" s="196">
        <v>16993.96</v>
      </c>
      <c r="F13" s="196">
        <v>17229.689999999999</v>
      </c>
      <c r="G13" s="196">
        <v>17468.689999999999</v>
      </c>
      <c r="H13" s="196">
        <v>19338.43</v>
      </c>
      <c r="I13" s="196"/>
      <c r="J13" s="196"/>
      <c r="K13" s="19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.75" thickBot="1" x14ac:dyDescent="0.3">
      <c r="A14" s="77" t="s">
        <v>350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3.25" thickBot="1" x14ac:dyDescent="0.3">
      <c r="A15" s="77" t="s">
        <v>351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.75" thickBot="1" x14ac:dyDescent="0.3">
      <c r="A16" s="77" t="s">
        <v>352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.75" thickBot="1" x14ac:dyDescent="0.3">
      <c r="A17" s="197" t="s">
        <v>353</v>
      </c>
      <c r="B17" s="198">
        <f t="shared" ref="B17:K17" si="0">SUM(B12:B16)</f>
        <v>92659</v>
      </c>
      <c r="C17" s="198">
        <f t="shared" si="0"/>
        <v>16532.14</v>
      </c>
      <c r="D17" s="198">
        <f t="shared" si="0"/>
        <v>16761.45</v>
      </c>
      <c r="E17" s="198">
        <f t="shared" si="0"/>
        <v>16993.96</v>
      </c>
      <c r="F17" s="198">
        <f t="shared" si="0"/>
        <v>17229.689999999999</v>
      </c>
      <c r="G17" s="198">
        <f t="shared" si="0"/>
        <v>17468.689999999999</v>
      </c>
      <c r="H17" s="198">
        <f t="shared" si="0"/>
        <v>19338.43</v>
      </c>
      <c r="I17" s="198">
        <f t="shared" si="0"/>
        <v>0</v>
      </c>
      <c r="J17" s="198">
        <f t="shared" si="0"/>
        <v>0</v>
      </c>
      <c r="K17" s="198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</sheetData>
  <sheetProtection selectLockedCells="1" selectUnlockedCells="1"/>
  <mergeCells count="9">
    <mergeCell ref="B8:K8"/>
    <mergeCell ref="A10:A11"/>
    <mergeCell ref="B10:K10"/>
    <mergeCell ref="A1:K1"/>
    <mergeCell ref="A2:K2"/>
    <mergeCell ref="A3:K3"/>
    <mergeCell ref="A5:K5"/>
    <mergeCell ref="B6:K6"/>
    <mergeCell ref="B7:K7"/>
  </mergeCells>
  <printOptions horizontalCentered="1"/>
  <pageMargins left="0" right="0" top="0.94513888888888886" bottom="0.74791666666666667" header="0.51180555555555551" footer="0.51180555555555551"/>
  <pageSetup paperSize="9" scale="9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zoomScale="110" zoomScaleNormal="110" workbookViewId="0">
      <selection activeCell="E20" sqref="E20"/>
    </sheetView>
  </sheetViews>
  <sheetFormatPr baseColWidth="10" defaultColWidth="21" defaultRowHeight="15" x14ac:dyDescent="0.25"/>
  <cols>
    <col min="1" max="1" width="63.7109375" style="2" customWidth="1"/>
    <col min="2" max="2" width="23.28515625" style="2" customWidth="1"/>
    <col min="3" max="3" width="23.5703125" style="2" customWidth="1"/>
    <col min="4" max="4" width="23.85546875" style="2" customWidth="1"/>
    <col min="5" max="252" width="11.42578125" style="2" customWidth="1"/>
    <col min="253" max="253" width="3.140625" style="2" customWidth="1"/>
    <col min="254" max="254" width="36" style="2" customWidth="1"/>
    <col min="255" max="255" width="21" style="2"/>
    <col min="256" max="256" width="63.7109375" style="2" customWidth="1"/>
    <col min="257" max="257" width="23.28515625" style="2" customWidth="1"/>
    <col min="258" max="260" width="18.7109375" style="2" customWidth="1"/>
    <col min="261" max="508" width="11.42578125" style="2" customWidth="1"/>
    <col min="509" max="509" width="3.140625" style="2" customWidth="1"/>
    <col min="510" max="510" width="36" style="2" customWidth="1"/>
    <col min="511" max="511" width="21" style="2"/>
    <col min="512" max="512" width="63.7109375" style="2" customWidth="1"/>
    <col min="513" max="513" width="23.28515625" style="2" customWidth="1"/>
    <col min="514" max="516" width="18.7109375" style="2" customWidth="1"/>
    <col min="517" max="764" width="11.42578125" style="2" customWidth="1"/>
    <col min="765" max="765" width="3.140625" style="2" customWidth="1"/>
    <col min="766" max="766" width="36" style="2" customWidth="1"/>
    <col min="767" max="767" width="21" style="2"/>
    <col min="768" max="768" width="63.7109375" style="2" customWidth="1"/>
    <col min="769" max="769" width="23.28515625" style="2" customWidth="1"/>
    <col min="770" max="772" width="18.7109375" style="2" customWidth="1"/>
    <col min="773" max="1020" width="11.42578125" style="2" customWidth="1"/>
    <col min="1021" max="1021" width="3.140625" style="2" customWidth="1"/>
    <col min="1022" max="1022" width="36" style="2" customWidth="1"/>
    <col min="1023" max="1023" width="21" style="2"/>
    <col min="1024" max="1024" width="63.7109375" style="2" customWidth="1"/>
    <col min="1025" max="1025" width="23.28515625" style="2" customWidth="1"/>
    <col min="1026" max="1028" width="18.7109375" style="2" customWidth="1"/>
    <col min="1029" max="1276" width="11.42578125" style="2" customWidth="1"/>
    <col min="1277" max="1277" width="3.140625" style="2" customWidth="1"/>
    <col min="1278" max="1278" width="36" style="2" customWidth="1"/>
    <col min="1279" max="1279" width="21" style="2"/>
    <col min="1280" max="1280" width="63.7109375" style="2" customWidth="1"/>
    <col min="1281" max="1281" width="23.28515625" style="2" customWidth="1"/>
    <col min="1282" max="1284" width="18.7109375" style="2" customWidth="1"/>
    <col min="1285" max="1532" width="11.42578125" style="2" customWidth="1"/>
    <col min="1533" max="1533" width="3.140625" style="2" customWidth="1"/>
    <col min="1534" max="1534" width="36" style="2" customWidth="1"/>
    <col min="1535" max="1535" width="21" style="2"/>
    <col min="1536" max="1536" width="63.7109375" style="2" customWidth="1"/>
    <col min="1537" max="1537" width="23.28515625" style="2" customWidth="1"/>
    <col min="1538" max="1540" width="18.7109375" style="2" customWidth="1"/>
    <col min="1541" max="1788" width="11.42578125" style="2" customWidth="1"/>
    <col min="1789" max="1789" width="3.140625" style="2" customWidth="1"/>
    <col min="1790" max="1790" width="36" style="2" customWidth="1"/>
    <col min="1791" max="1791" width="21" style="2"/>
    <col min="1792" max="1792" width="63.7109375" style="2" customWidth="1"/>
    <col min="1793" max="1793" width="23.28515625" style="2" customWidth="1"/>
    <col min="1794" max="1796" width="18.7109375" style="2" customWidth="1"/>
    <col min="1797" max="2044" width="11.42578125" style="2" customWidth="1"/>
    <col min="2045" max="2045" width="3.140625" style="2" customWidth="1"/>
    <col min="2046" max="2046" width="36" style="2" customWidth="1"/>
    <col min="2047" max="2047" width="21" style="2"/>
    <col min="2048" max="2048" width="63.7109375" style="2" customWidth="1"/>
    <col min="2049" max="2049" width="23.28515625" style="2" customWidth="1"/>
    <col min="2050" max="2052" width="18.7109375" style="2" customWidth="1"/>
    <col min="2053" max="2300" width="11.42578125" style="2" customWidth="1"/>
    <col min="2301" max="2301" width="3.140625" style="2" customWidth="1"/>
    <col min="2302" max="2302" width="36" style="2" customWidth="1"/>
    <col min="2303" max="2303" width="21" style="2"/>
    <col min="2304" max="2304" width="63.7109375" style="2" customWidth="1"/>
    <col min="2305" max="2305" width="23.28515625" style="2" customWidth="1"/>
    <col min="2306" max="2308" width="18.7109375" style="2" customWidth="1"/>
    <col min="2309" max="2556" width="11.42578125" style="2" customWidth="1"/>
    <col min="2557" max="2557" width="3.140625" style="2" customWidth="1"/>
    <col min="2558" max="2558" width="36" style="2" customWidth="1"/>
    <col min="2559" max="2559" width="21" style="2"/>
    <col min="2560" max="2560" width="63.7109375" style="2" customWidth="1"/>
    <col min="2561" max="2561" width="23.28515625" style="2" customWidth="1"/>
    <col min="2562" max="2564" width="18.7109375" style="2" customWidth="1"/>
    <col min="2565" max="2812" width="11.42578125" style="2" customWidth="1"/>
    <col min="2813" max="2813" width="3.140625" style="2" customWidth="1"/>
    <col min="2814" max="2814" width="36" style="2" customWidth="1"/>
    <col min="2815" max="2815" width="21" style="2"/>
    <col min="2816" max="2816" width="63.7109375" style="2" customWidth="1"/>
    <col min="2817" max="2817" width="23.28515625" style="2" customWidth="1"/>
    <col min="2818" max="2820" width="18.7109375" style="2" customWidth="1"/>
    <col min="2821" max="3068" width="11.42578125" style="2" customWidth="1"/>
    <col min="3069" max="3069" width="3.140625" style="2" customWidth="1"/>
    <col min="3070" max="3070" width="36" style="2" customWidth="1"/>
    <col min="3071" max="3071" width="21" style="2"/>
    <col min="3072" max="3072" width="63.7109375" style="2" customWidth="1"/>
    <col min="3073" max="3073" width="23.28515625" style="2" customWidth="1"/>
    <col min="3074" max="3076" width="18.7109375" style="2" customWidth="1"/>
    <col min="3077" max="3324" width="11.42578125" style="2" customWidth="1"/>
    <col min="3325" max="3325" width="3.140625" style="2" customWidth="1"/>
    <col min="3326" max="3326" width="36" style="2" customWidth="1"/>
    <col min="3327" max="3327" width="21" style="2"/>
    <col min="3328" max="3328" width="63.7109375" style="2" customWidth="1"/>
    <col min="3329" max="3329" width="23.28515625" style="2" customWidth="1"/>
    <col min="3330" max="3332" width="18.7109375" style="2" customWidth="1"/>
    <col min="3333" max="3580" width="11.42578125" style="2" customWidth="1"/>
    <col min="3581" max="3581" width="3.140625" style="2" customWidth="1"/>
    <col min="3582" max="3582" width="36" style="2" customWidth="1"/>
    <col min="3583" max="3583" width="21" style="2"/>
    <col min="3584" max="3584" width="63.7109375" style="2" customWidth="1"/>
    <col min="3585" max="3585" width="23.28515625" style="2" customWidth="1"/>
    <col min="3586" max="3588" width="18.7109375" style="2" customWidth="1"/>
    <col min="3589" max="3836" width="11.42578125" style="2" customWidth="1"/>
    <col min="3837" max="3837" width="3.140625" style="2" customWidth="1"/>
    <col min="3838" max="3838" width="36" style="2" customWidth="1"/>
    <col min="3839" max="3839" width="21" style="2"/>
    <col min="3840" max="3840" width="63.7109375" style="2" customWidth="1"/>
    <col min="3841" max="3841" width="23.28515625" style="2" customWidth="1"/>
    <col min="3842" max="3844" width="18.7109375" style="2" customWidth="1"/>
    <col min="3845" max="4092" width="11.42578125" style="2" customWidth="1"/>
    <col min="4093" max="4093" width="3.140625" style="2" customWidth="1"/>
    <col min="4094" max="4094" width="36" style="2" customWidth="1"/>
    <col min="4095" max="4095" width="21" style="2"/>
    <col min="4096" max="4096" width="63.7109375" style="2" customWidth="1"/>
    <col min="4097" max="4097" width="23.28515625" style="2" customWidth="1"/>
    <col min="4098" max="4100" width="18.7109375" style="2" customWidth="1"/>
    <col min="4101" max="4348" width="11.42578125" style="2" customWidth="1"/>
    <col min="4349" max="4349" width="3.140625" style="2" customWidth="1"/>
    <col min="4350" max="4350" width="36" style="2" customWidth="1"/>
    <col min="4351" max="4351" width="21" style="2"/>
    <col min="4352" max="4352" width="63.7109375" style="2" customWidth="1"/>
    <col min="4353" max="4353" width="23.28515625" style="2" customWidth="1"/>
    <col min="4354" max="4356" width="18.7109375" style="2" customWidth="1"/>
    <col min="4357" max="4604" width="11.42578125" style="2" customWidth="1"/>
    <col min="4605" max="4605" width="3.140625" style="2" customWidth="1"/>
    <col min="4606" max="4606" width="36" style="2" customWidth="1"/>
    <col min="4607" max="4607" width="21" style="2"/>
    <col min="4608" max="4608" width="63.7109375" style="2" customWidth="1"/>
    <col min="4609" max="4609" width="23.28515625" style="2" customWidth="1"/>
    <col min="4610" max="4612" width="18.7109375" style="2" customWidth="1"/>
    <col min="4613" max="4860" width="11.42578125" style="2" customWidth="1"/>
    <col min="4861" max="4861" width="3.140625" style="2" customWidth="1"/>
    <col min="4862" max="4862" width="36" style="2" customWidth="1"/>
    <col min="4863" max="4863" width="21" style="2"/>
    <col min="4864" max="4864" width="63.7109375" style="2" customWidth="1"/>
    <col min="4865" max="4865" width="23.28515625" style="2" customWidth="1"/>
    <col min="4866" max="4868" width="18.7109375" style="2" customWidth="1"/>
    <col min="4869" max="5116" width="11.42578125" style="2" customWidth="1"/>
    <col min="5117" max="5117" width="3.140625" style="2" customWidth="1"/>
    <col min="5118" max="5118" width="36" style="2" customWidth="1"/>
    <col min="5119" max="5119" width="21" style="2"/>
    <col min="5120" max="5120" width="63.7109375" style="2" customWidth="1"/>
    <col min="5121" max="5121" width="23.28515625" style="2" customWidth="1"/>
    <col min="5122" max="5124" width="18.7109375" style="2" customWidth="1"/>
    <col min="5125" max="5372" width="11.42578125" style="2" customWidth="1"/>
    <col min="5373" max="5373" width="3.140625" style="2" customWidth="1"/>
    <col min="5374" max="5374" width="36" style="2" customWidth="1"/>
    <col min="5375" max="5375" width="21" style="2"/>
    <col min="5376" max="5376" width="63.7109375" style="2" customWidth="1"/>
    <col min="5377" max="5377" width="23.28515625" style="2" customWidth="1"/>
    <col min="5378" max="5380" width="18.7109375" style="2" customWidth="1"/>
    <col min="5381" max="5628" width="11.42578125" style="2" customWidth="1"/>
    <col min="5629" max="5629" width="3.140625" style="2" customWidth="1"/>
    <col min="5630" max="5630" width="36" style="2" customWidth="1"/>
    <col min="5631" max="5631" width="21" style="2"/>
    <col min="5632" max="5632" width="63.7109375" style="2" customWidth="1"/>
    <col min="5633" max="5633" width="23.28515625" style="2" customWidth="1"/>
    <col min="5634" max="5636" width="18.7109375" style="2" customWidth="1"/>
    <col min="5637" max="5884" width="11.42578125" style="2" customWidth="1"/>
    <col min="5885" max="5885" width="3.140625" style="2" customWidth="1"/>
    <col min="5886" max="5886" width="36" style="2" customWidth="1"/>
    <col min="5887" max="5887" width="21" style="2"/>
    <col min="5888" max="5888" width="63.7109375" style="2" customWidth="1"/>
    <col min="5889" max="5889" width="23.28515625" style="2" customWidth="1"/>
    <col min="5890" max="5892" width="18.7109375" style="2" customWidth="1"/>
    <col min="5893" max="6140" width="11.42578125" style="2" customWidth="1"/>
    <col min="6141" max="6141" width="3.140625" style="2" customWidth="1"/>
    <col min="6142" max="6142" width="36" style="2" customWidth="1"/>
    <col min="6143" max="6143" width="21" style="2"/>
    <col min="6144" max="6144" width="63.7109375" style="2" customWidth="1"/>
    <col min="6145" max="6145" width="23.28515625" style="2" customWidth="1"/>
    <col min="6146" max="6148" width="18.7109375" style="2" customWidth="1"/>
    <col min="6149" max="6396" width="11.42578125" style="2" customWidth="1"/>
    <col min="6397" max="6397" width="3.140625" style="2" customWidth="1"/>
    <col min="6398" max="6398" width="36" style="2" customWidth="1"/>
    <col min="6399" max="6399" width="21" style="2"/>
    <col min="6400" max="6400" width="63.7109375" style="2" customWidth="1"/>
    <col min="6401" max="6401" width="23.28515625" style="2" customWidth="1"/>
    <col min="6402" max="6404" width="18.7109375" style="2" customWidth="1"/>
    <col min="6405" max="6652" width="11.42578125" style="2" customWidth="1"/>
    <col min="6653" max="6653" width="3.140625" style="2" customWidth="1"/>
    <col min="6654" max="6654" width="36" style="2" customWidth="1"/>
    <col min="6655" max="6655" width="21" style="2"/>
    <col min="6656" max="6656" width="63.7109375" style="2" customWidth="1"/>
    <col min="6657" max="6657" width="23.28515625" style="2" customWidth="1"/>
    <col min="6658" max="6660" width="18.7109375" style="2" customWidth="1"/>
    <col min="6661" max="6908" width="11.42578125" style="2" customWidth="1"/>
    <col min="6909" max="6909" width="3.140625" style="2" customWidth="1"/>
    <col min="6910" max="6910" width="36" style="2" customWidth="1"/>
    <col min="6911" max="6911" width="21" style="2"/>
    <col min="6912" max="6912" width="63.7109375" style="2" customWidth="1"/>
    <col min="6913" max="6913" width="23.28515625" style="2" customWidth="1"/>
    <col min="6914" max="6916" width="18.7109375" style="2" customWidth="1"/>
    <col min="6917" max="7164" width="11.42578125" style="2" customWidth="1"/>
    <col min="7165" max="7165" width="3.140625" style="2" customWidth="1"/>
    <col min="7166" max="7166" width="36" style="2" customWidth="1"/>
    <col min="7167" max="7167" width="21" style="2"/>
    <col min="7168" max="7168" width="63.7109375" style="2" customWidth="1"/>
    <col min="7169" max="7169" width="23.28515625" style="2" customWidth="1"/>
    <col min="7170" max="7172" width="18.7109375" style="2" customWidth="1"/>
    <col min="7173" max="7420" width="11.42578125" style="2" customWidth="1"/>
    <col min="7421" max="7421" width="3.140625" style="2" customWidth="1"/>
    <col min="7422" max="7422" width="36" style="2" customWidth="1"/>
    <col min="7423" max="7423" width="21" style="2"/>
    <col min="7424" max="7424" width="63.7109375" style="2" customWidth="1"/>
    <col min="7425" max="7425" width="23.28515625" style="2" customWidth="1"/>
    <col min="7426" max="7428" width="18.7109375" style="2" customWidth="1"/>
    <col min="7429" max="7676" width="11.42578125" style="2" customWidth="1"/>
    <col min="7677" max="7677" width="3.140625" style="2" customWidth="1"/>
    <col min="7678" max="7678" width="36" style="2" customWidth="1"/>
    <col min="7679" max="7679" width="21" style="2"/>
    <col min="7680" max="7680" width="63.7109375" style="2" customWidth="1"/>
    <col min="7681" max="7681" width="23.28515625" style="2" customWidth="1"/>
    <col min="7682" max="7684" width="18.7109375" style="2" customWidth="1"/>
    <col min="7685" max="7932" width="11.42578125" style="2" customWidth="1"/>
    <col min="7933" max="7933" width="3.140625" style="2" customWidth="1"/>
    <col min="7934" max="7934" width="36" style="2" customWidth="1"/>
    <col min="7935" max="7935" width="21" style="2"/>
    <col min="7936" max="7936" width="63.7109375" style="2" customWidth="1"/>
    <col min="7937" max="7937" width="23.28515625" style="2" customWidth="1"/>
    <col min="7938" max="7940" width="18.7109375" style="2" customWidth="1"/>
    <col min="7941" max="8188" width="11.42578125" style="2" customWidth="1"/>
    <col min="8189" max="8189" width="3.140625" style="2" customWidth="1"/>
    <col min="8190" max="8190" width="36" style="2" customWidth="1"/>
    <col min="8191" max="8191" width="21" style="2"/>
    <col min="8192" max="8192" width="63.7109375" style="2" customWidth="1"/>
    <col min="8193" max="8193" width="23.28515625" style="2" customWidth="1"/>
    <col min="8194" max="8196" width="18.7109375" style="2" customWidth="1"/>
    <col min="8197" max="8444" width="11.42578125" style="2" customWidth="1"/>
    <col min="8445" max="8445" width="3.140625" style="2" customWidth="1"/>
    <col min="8446" max="8446" width="36" style="2" customWidth="1"/>
    <col min="8447" max="8447" width="21" style="2"/>
    <col min="8448" max="8448" width="63.7109375" style="2" customWidth="1"/>
    <col min="8449" max="8449" width="23.28515625" style="2" customWidth="1"/>
    <col min="8450" max="8452" width="18.7109375" style="2" customWidth="1"/>
    <col min="8453" max="8700" width="11.42578125" style="2" customWidth="1"/>
    <col min="8701" max="8701" width="3.140625" style="2" customWidth="1"/>
    <col min="8702" max="8702" width="36" style="2" customWidth="1"/>
    <col min="8703" max="8703" width="21" style="2"/>
    <col min="8704" max="8704" width="63.7109375" style="2" customWidth="1"/>
    <col min="8705" max="8705" width="23.28515625" style="2" customWidth="1"/>
    <col min="8706" max="8708" width="18.7109375" style="2" customWidth="1"/>
    <col min="8709" max="8956" width="11.42578125" style="2" customWidth="1"/>
    <col min="8957" max="8957" width="3.140625" style="2" customWidth="1"/>
    <col min="8958" max="8958" width="36" style="2" customWidth="1"/>
    <col min="8959" max="8959" width="21" style="2"/>
    <col min="8960" max="8960" width="63.7109375" style="2" customWidth="1"/>
    <col min="8961" max="8961" width="23.28515625" style="2" customWidth="1"/>
    <col min="8962" max="8964" width="18.7109375" style="2" customWidth="1"/>
    <col min="8965" max="9212" width="11.42578125" style="2" customWidth="1"/>
    <col min="9213" max="9213" width="3.140625" style="2" customWidth="1"/>
    <col min="9214" max="9214" width="36" style="2" customWidth="1"/>
    <col min="9215" max="9215" width="21" style="2"/>
    <col min="9216" max="9216" width="63.7109375" style="2" customWidth="1"/>
    <col min="9217" max="9217" width="23.28515625" style="2" customWidth="1"/>
    <col min="9218" max="9220" width="18.7109375" style="2" customWidth="1"/>
    <col min="9221" max="9468" width="11.42578125" style="2" customWidth="1"/>
    <col min="9469" max="9469" width="3.140625" style="2" customWidth="1"/>
    <col min="9470" max="9470" width="36" style="2" customWidth="1"/>
    <col min="9471" max="9471" width="21" style="2"/>
    <col min="9472" max="9472" width="63.7109375" style="2" customWidth="1"/>
    <col min="9473" max="9473" width="23.28515625" style="2" customWidth="1"/>
    <col min="9474" max="9476" width="18.7109375" style="2" customWidth="1"/>
    <col min="9477" max="9724" width="11.42578125" style="2" customWidth="1"/>
    <col min="9725" max="9725" width="3.140625" style="2" customWidth="1"/>
    <col min="9726" max="9726" width="36" style="2" customWidth="1"/>
    <col min="9727" max="9727" width="21" style="2"/>
    <col min="9728" max="9728" width="63.7109375" style="2" customWidth="1"/>
    <col min="9729" max="9729" width="23.28515625" style="2" customWidth="1"/>
    <col min="9730" max="9732" width="18.7109375" style="2" customWidth="1"/>
    <col min="9733" max="9980" width="11.42578125" style="2" customWidth="1"/>
    <col min="9981" max="9981" width="3.140625" style="2" customWidth="1"/>
    <col min="9982" max="9982" width="36" style="2" customWidth="1"/>
    <col min="9983" max="9983" width="21" style="2"/>
    <col min="9984" max="9984" width="63.7109375" style="2" customWidth="1"/>
    <col min="9985" max="9985" width="23.28515625" style="2" customWidth="1"/>
    <col min="9986" max="9988" width="18.7109375" style="2" customWidth="1"/>
    <col min="9989" max="10236" width="11.42578125" style="2" customWidth="1"/>
    <col min="10237" max="10237" width="3.140625" style="2" customWidth="1"/>
    <col min="10238" max="10238" width="36" style="2" customWidth="1"/>
    <col min="10239" max="10239" width="21" style="2"/>
    <col min="10240" max="10240" width="63.7109375" style="2" customWidth="1"/>
    <col min="10241" max="10241" width="23.28515625" style="2" customWidth="1"/>
    <col min="10242" max="10244" width="18.7109375" style="2" customWidth="1"/>
    <col min="10245" max="10492" width="11.42578125" style="2" customWidth="1"/>
    <col min="10493" max="10493" width="3.140625" style="2" customWidth="1"/>
    <col min="10494" max="10494" width="36" style="2" customWidth="1"/>
    <col min="10495" max="10495" width="21" style="2"/>
    <col min="10496" max="10496" width="63.7109375" style="2" customWidth="1"/>
    <col min="10497" max="10497" width="23.28515625" style="2" customWidth="1"/>
    <col min="10498" max="10500" width="18.7109375" style="2" customWidth="1"/>
    <col min="10501" max="10748" width="11.42578125" style="2" customWidth="1"/>
    <col min="10749" max="10749" width="3.140625" style="2" customWidth="1"/>
    <col min="10750" max="10750" width="36" style="2" customWidth="1"/>
    <col min="10751" max="10751" width="21" style="2"/>
    <col min="10752" max="10752" width="63.7109375" style="2" customWidth="1"/>
    <col min="10753" max="10753" width="23.28515625" style="2" customWidth="1"/>
    <col min="10754" max="10756" width="18.7109375" style="2" customWidth="1"/>
    <col min="10757" max="11004" width="11.42578125" style="2" customWidth="1"/>
    <col min="11005" max="11005" width="3.140625" style="2" customWidth="1"/>
    <col min="11006" max="11006" width="36" style="2" customWidth="1"/>
    <col min="11007" max="11007" width="21" style="2"/>
    <col min="11008" max="11008" width="63.7109375" style="2" customWidth="1"/>
    <col min="11009" max="11009" width="23.28515625" style="2" customWidth="1"/>
    <col min="11010" max="11012" width="18.7109375" style="2" customWidth="1"/>
    <col min="11013" max="11260" width="11.42578125" style="2" customWidth="1"/>
    <col min="11261" max="11261" width="3.140625" style="2" customWidth="1"/>
    <col min="11262" max="11262" width="36" style="2" customWidth="1"/>
    <col min="11263" max="11263" width="21" style="2"/>
    <col min="11264" max="11264" width="63.7109375" style="2" customWidth="1"/>
    <col min="11265" max="11265" width="23.28515625" style="2" customWidth="1"/>
    <col min="11266" max="11268" width="18.7109375" style="2" customWidth="1"/>
    <col min="11269" max="11516" width="11.42578125" style="2" customWidth="1"/>
    <col min="11517" max="11517" width="3.140625" style="2" customWidth="1"/>
    <col min="11518" max="11518" width="36" style="2" customWidth="1"/>
    <col min="11519" max="11519" width="21" style="2"/>
    <col min="11520" max="11520" width="63.7109375" style="2" customWidth="1"/>
    <col min="11521" max="11521" width="23.28515625" style="2" customWidth="1"/>
    <col min="11522" max="11524" width="18.7109375" style="2" customWidth="1"/>
    <col min="11525" max="11772" width="11.42578125" style="2" customWidth="1"/>
    <col min="11773" max="11773" width="3.140625" style="2" customWidth="1"/>
    <col min="11774" max="11774" width="36" style="2" customWidth="1"/>
    <col min="11775" max="11775" width="21" style="2"/>
    <col min="11776" max="11776" width="63.7109375" style="2" customWidth="1"/>
    <col min="11777" max="11777" width="23.28515625" style="2" customWidth="1"/>
    <col min="11778" max="11780" width="18.7109375" style="2" customWidth="1"/>
    <col min="11781" max="12028" width="11.42578125" style="2" customWidth="1"/>
    <col min="12029" max="12029" width="3.140625" style="2" customWidth="1"/>
    <col min="12030" max="12030" width="36" style="2" customWidth="1"/>
    <col min="12031" max="12031" width="21" style="2"/>
    <col min="12032" max="12032" width="63.7109375" style="2" customWidth="1"/>
    <col min="12033" max="12033" width="23.28515625" style="2" customWidth="1"/>
    <col min="12034" max="12036" width="18.7109375" style="2" customWidth="1"/>
    <col min="12037" max="12284" width="11.42578125" style="2" customWidth="1"/>
    <col min="12285" max="12285" width="3.140625" style="2" customWidth="1"/>
    <col min="12286" max="12286" width="36" style="2" customWidth="1"/>
    <col min="12287" max="12287" width="21" style="2"/>
    <col min="12288" max="12288" width="63.7109375" style="2" customWidth="1"/>
    <col min="12289" max="12289" width="23.28515625" style="2" customWidth="1"/>
    <col min="12290" max="12292" width="18.7109375" style="2" customWidth="1"/>
    <col min="12293" max="12540" width="11.42578125" style="2" customWidth="1"/>
    <col min="12541" max="12541" width="3.140625" style="2" customWidth="1"/>
    <col min="12542" max="12542" width="36" style="2" customWidth="1"/>
    <col min="12543" max="12543" width="21" style="2"/>
    <col min="12544" max="12544" width="63.7109375" style="2" customWidth="1"/>
    <col min="12545" max="12545" width="23.28515625" style="2" customWidth="1"/>
    <col min="12546" max="12548" width="18.7109375" style="2" customWidth="1"/>
    <col min="12549" max="12796" width="11.42578125" style="2" customWidth="1"/>
    <col min="12797" max="12797" width="3.140625" style="2" customWidth="1"/>
    <col min="12798" max="12798" width="36" style="2" customWidth="1"/>
    <col min="12799" max="12799" width="21" style="2"/>
    <col min="12800" max="12800" width="63.7109375" style="2" customWidth="1"/>
    <col min="12801" max="12801" width="23.28515625" style="2" customWidth="1"/>
    <col min="12802" max="12804" width="18.7109375" style="2" customWidth="1"/>
    <col min="12805" max="13052" width="11.42578125" style="2" customWidth="1"/>
    <col min="13053" max="13053" width="3.140625" style="2" customWidth="1"/>
    <col min="13054" max="13054" width="36" style="2" customWidth="1"/>
    <col min="13055" max="13055" width="21" style="2"/>
    <col min="13056" max="13056" width="63.7109375" style="2" customWidth="1"/>
    <col min="13057" max="13057" width="23.28515625" style="2" customWidth="1"/>
    <col min="13058" max="13060" width="18.7109375" style="2" customWidth="1"/>
    <col min="13061" max="13308" width="11.42578125" style="2" customWidth="1"/>
    <col min="13309" max="13309" width="3.140625" style="2" customWidth="1"/>
    <col min="13310" max="13310" width="36" style="2" customWidth="1"/>
    <col min="13311" max="13311" width="21" style="2"/>
    <col min="13312" max="13312" width="63.7109375" style="2" customWidth="1"/>
    <col min="13313" max="13313" width="23.28515625" style="2" customWidth="1"/>
    <col min="13314" max="13316" width="18.7109375" style="2" customWidth="1"/>
    <col min="13317" max="13564" width="11.42578125" style="2" customWidth="1"/>
    <col min="13565" max="13565" width="3.140625" style="2" customWidth="1"/>
    <col min="13566" max="13566" width="36" style="2" customWidth="1"/>
    <col min="13567" max="13567" width="21" style="2"/>
    <col min="13568" max="13568" width="63.7109375" style="2" customWidth="1"/>
    <col min="13569" max="13569" width="23.28515625" style="2" customWidth="1"/>
    <col min="13570" max="13572" width="18.7109375" style="2" customWidth="1"/>
    <col min="13573" max="13820" width="11.42578125" style="2" customWidth="1"/>
    <col min="13821" max="13821" width="3.140625" style="2" customWidth="1"/>
    <col min="13822" max="13822" width="36" style="2" customWidth="1"/>
    <col min="13823" max="13823" width="21" style="2"/>
    <col min="13824" max="13824" width="63.7109375" style="2" customWidth="1"/>
    <col min="13825" max="13825" width="23.28515625" style="2" customWidth="1"/>
    <col min="13826" max="13828" width="18.7109375" style="2" customWidth="1"/>
    <col min="13829" max="14076" width="11.42578125" style="2" customWidth="1"/>
    <col min="14077" max="14077" width="3.140625" style="2" customWidth="1"/>
    <col min="14078" max="14078" width="36" style="2" customWidth="1"/>
    <col min="14079" max="14079" width="21" style="2"/>
    <col min="14080" max="14080" width="63.7109375" style="2" customWidth="1"/>
    <col min="14081" max="14081" width="23.28515625" style="2" customWidth="1"/>
    <col min="14082" max="14084" width="18.7109375" style="2" customWidth="1"/>
    <col min="14085" max="14332" width="11.42578125" style="2" customWidth="1"/>
    <col min="14333" max="14333" width="3.140625" style="2" customWidth="1"/>
    <col min="14334" max="14334" width="36" style="2" customWidth="1"/>
    <col min="14335" max="14335" width="21" style="2"/>
    <col min="14336" max="14336" width="63.7109375" style="2" customWidth="1"/>
    <col min="14337" max="14337" width="23.28515625" style="2" customWidth="1"/>
    <col min="14338" max="14340" width="18.7109375" style="2" customWidth="1"/>
    <col min="14341" max="14588" width="11.42578125" style="2" customWidth="1"/>
    <col min="14589" max="14589" width="3.140625" style="2" customWidth="1"/>
    <col min="14590" max="14590" width="36" style="2" customWidth="1"/>
    <col min="14591" max="14591" width="21" style="2"/>
    <col min="14592" max="14592" width="63.7109375" style="2" customWidth="1"/>
    <col min="14593" max="14593" width="23.28515625" style="2" customWidth="1"/>
    <col min="14594" max="14596" width="18.7109375" style="2" customWidth="1"/>
    <col min="14597" max="14844" width="11.42578125" style="2" customWidth="1"/>
    <col min="14845" max="14845" width="3.140625" style="2" customWidth="1"/>
    <col min="14846" max="14846" width="36" style="2" customWidth="1"/>
    <col min="14847" max="14847" width="21" style="2"/>
    <col min="14848" max="14848" width="63.7109375" style="2" customWidth="1"/>
    <col min="14849" max="14849" width="23.28515625" style="2" customWidth="1"/>
    <col min="14850" max="14852" width="18.7109375" style="2" customWidth="1"/>
    <col min="14853" max="15100" width="11.42578125" style="2" customWidth="1"/>
    <col min="15101" max="15101" width="3.140625" style="2" customWidth="1"/>
    <col min="15102" max="15102" width="36" style="2" customWidth="1"/>
    <col min="15103" max="15103" width="21" style="2"/>
    <col min="15104" max="15104" width="63.7109375" style="2" customWidth="1"/>
    <col min="15105" max="15105" width="23.28515625" style="2" customWidth="1"/>
    <col min="15106" max="15108" width="18.7109375" style="2" customWidth="1"/>
    <col min="15109" max="15356" width="11.42578125" style="2" customWidth="1"/>
    <col min="15357" max="15357" width="3.140625" style="2" customWidth="1"/>
    <col min="15358" max="15358" width="36" style="2" customWidth="1"/>
    <col min="15359" max="15359" width="21" style="2"/>
    <col min="15360" max="15360" width="63.7109375" style="2" customWidth="1"/>
    <col min="15361" max="15361" width="23.28515625" style="2" customWidth="1"/>
    <col min="15362" max="15364" width="18.7109375" style="2" customWidth="1"/>
    <col min="15365" max="15612" width="11.42578125" style="2" customWidth="1"/>
    <col min="15613" max="15613" width="3.140625" style="2" customWidth="1"/>
    <col min="15614" max="15614" width="36" style="2" customWidth="1"/>
    <col min="15615" max="15615" width="21" style="2"/>
    <col min="15616" max="15616" width="63.7109375" style="2" customWidth="1"/>
    <col min="15617" max="15617" width="23.28515625" style="2" customWidth="1"/>
    <col min="15618" max="15620" width="18.7109375" style="2" customWidth="1"/>
    <col min="15621" max="15868" width="11.42578125" style="2" customWidth="1"/>
    <col min="15869" max="15869" width="3.140625" style="2" customWidth="1"/>
    <col min="15870" max="15870" width="36" style="2" customWidth="1"/>
    <col min="15871" max="15871" width="21" style="2"/>
    <col min="15872" max="15872" width="63.7109375" style="2" customWidth="1"/>
    <col min="15873" max="15873" width="23.28515625" style="2" customWidth="1"/>
    <col min="15874" max="15876" width="18.7109375" style="2" customWidth="1"/>
    <col min="15877" max="16124" width="11.42578125" style="2" customWidth="1"/>
    <col min="16125" max="16125" width="3.140625" style="2" customWidth="1"/>
    <col min="16126" max="16126" width="36" style="2" customWidth="1"/>
    <col min="16127" max="16127" width="21" style="2"/>
    <col min="16128" max="16128" width="63.7109375" style="2" customWidth="1"/>
    <col min="16129" max="16129" width="23.28515625" style="2" customWidth="1"/>
    <col min="16130" max="16132" width="18.7109375" style="2" customWidth="1"/>
    <col min="16133" max="16380" width="11.42578125" style="2" customWidth="1"/>
    <col min="16381" max="16381" width="3.140625" style="2" customWidth="1"/>
    <col min="16382" max="16382" width="36" style="2" customWidth="1"/>
    <col min="16383" max="16384" width="21" style="2"/>
  </cols>
  <sheetData>
    <row r="1" spans="1:255" ht="15.75" customHeight="1" x14ac:dyDescent="0.25">
      <c r="A1" s="290" t="s">
        <v>6</v>
      </c>
      <c r="B1" s="290"/>
      <c r="C1" s="290"/>
      <c r="D1" s="29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36" customHeight="1" thickBot="1" x14ac:dyDescent="0.3">
      <c r="A2" s="292" t="s">
        <v>9</v>
      </c>
      <c r="B2" s="292"/>
      <c r="C2" s="292"/>
      <c r="D2" s="2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5.75" customHeight="1" thickBot="1" x14ac:dyDescent="0.3">
      <c r="A3" s="294" t="s">
        <v>0</v>
      </c>
      <c r="B3" s="294"/>
      <c r="C3" s="294"/>
      <c r="D3" s="29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15.75" thickBot="1" x14ac:dyDescent="0.3"/>
    <row r="5" spans="1:255" ht="13.9" customHeight="1" thickBot="1" x14ac:dyDescent="0.3">
      <c r="A5" s="5" t="s">
        <v>1</v>
      </c>
      <c r="B5" s="5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.75" thickBot="1" x14ac:dyDescent="0.3">
      <c r="A6" s="3" t="s">
        <v>2</v>
      </c>
      <c r="B6" s="6"/>
      <c r="C6" s="6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.75" thickBot="1" x14ac:dyDescent="0.3">
      <c r="A7" s="4" t="s">
        <v>3</v>
      </c>
      <c r="B7" s="6" t="s">
        <v>4</v>
      </c>
      <c r="C7" s="6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.75" thickBot="1" x14ac:dyDescent="0.3">
      <c r="A8" s="3" t="s">
        <v>5</v>
      </c>
      <c r="B8" s="7" t="s">
        <v>126</v>
      </c>
      <c r="C8" s="7"/>
      <c r="D8" s="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.75" thickBot="1" x14ac:dyDescent="0.3"/>
    <row r="10" spans="1:255" ht="15.75" thickBot="1" x14ac:dyDescent="0.3">
      <c r="B10" s="320" t="s">
        <v>16</v>
      </c>
      <c r="C10" s="321"/>
      <c r="D10" s="298" t="s">
        <v>13</v>
      </c>
    </row>
    <row r="11" spans="1:255" ht="46.5" customHeight="1" thickBot="1" x14ac:dyDescent="0.3">
      <c r="A11" s="8" t="s">
        <v>10</v>
      </c>
      <c r="B11" s="9" t="s">
        <v>11</v>
      </c>
      <c r="C11" s="10" t="s">
        <v>12</v>
      </c>
      <c r="D11" s="29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5" s="15" customFormat="1" ht="15.75" thickBot="1" x14ac:dyDescent="0.3">
      <c r="A12" s="11" t="s">
        <v>14</v>
      </c>
      <c r="B12" s="75">
        <v>4000000</v>
      </c>
      <c r="C12" s="13"/>
      <c r="D12" s="12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spans="1:255" s="15" customFormat="1" ht="15.75" thickBot="1" x14ac:dyDescent="0.3">
      <c r="A13" s="11" t="s">
        <v>15</v>
      </c>
      <c r="B13" s="75">
        <f>+B14</f>
        <v>0</v>
      </c>
      <c r="C13" s="13"/>
      <c r="D13" s="12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spans="1:255" s="18" customFormat="1" ht="15.75" thickBot="1" x14ac:dyDescent="0.3">
      <c r="A14" s="16"/>
      <c r="B14" s="75"/>
      <c r="C14" s="13"/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5" s="15" customFormat="1" ht="15.75" thickBot="1" x14ac:dyDescent="0.3">
      <c r="A15" s="11" t="s">
        <v>17</v>
      </c>
      <c r="B15" s="13">
        <f>3211341.24+45751.23+306825+15000</f>
        <v>3578917.47</v>
      </c>
      <c r="C15" s="13">
        <v>222975.68</v>
      </c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5" s="23" customFormat="1" ht="15.75" thickBot="1" x14ac:dyDescent="0.3">
      <c r="A16" s="20" t="s">
        <v>18</v>
      </c>
      <c r="B16" s="21">
        <f>+B12+B13+B15</f>
        <v>7578917.4700000007</v>
      </c>
      <c r="C16" s="21">
        <f>+C12+C13+C15</f>
        <v>222975.68</v>
      </c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s="32" customFormat="1" ht="15.75" thickBot="1" x14ac:dyDescent="0.3">
      <c r="A17" s="33"/>
      <c r="B17" s="34"/>
      <c r="C17" s="34"/>
      <c r="D17" s="35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15" customFormat="1" ht="15.75" thickBot="1" x14ac:dyDescent="0.3">
      <c r="A18" s="8" t="s">
        <v>19</v>
      </c>
      <c r="B18" s="9" t="s">
        <v>16</v>
      </c>
      <c r="C18" s="9" t="s">
        <v>13</v>
      </c>
      <c r="D18" s="2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s="23" customFormat="1" ht="15.75" thickBot="1" x14ac:dyDescent="0.3">
      <c r="A19" s="20" t="s">
        <v>127</v>
      </c>
      <c r="B19" s="76">
        <v>1572.41</v>
      </c>
      <c r="C19" s="13"/>
      <c r="D19" s="26"/>
      <c r="E19" s="22">
        <f>B15*0.21</f>
        <v>751572.66870000004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s="15" customFormat="1" ht="15.75" thickBot="1" x14ac:dyDescent="0.3">
      <c r="A20" s="16"/>
      <c r="B20" s="76"/>
      <c r="C20" s="13"/>
      <c r="D20" s="26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s="15" customFormat="1" ht="15.75" thickBot="1" x14ac:dyDescent="0.3">
      <c r="A21" s="11" t="s">
        <v>20</v>
      </c>
      <c r="B21" s="76">
        <v>-62.56</v>
      </c>
      <c r="C21" s="19"/>
      <c r="D21" s="2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s="32" customFormat="1" ht="15.75" thickBot="1" x14ac:dyDescent="0.3">
      <c r="A22" s="28"/>
      <c r="B22" s="29"/>
      <c r="C22" s="29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15" customFormat="1" ht="15.75" thickBot="1" x14ac:dyDescent="0.3">
      <c r="A23" s="8" t="s">
        <v>21</v>
      </c>
      <c r="B23" s="9" t="s">
        <v>16</v>
      </c>
      <c r="C23" s="9" t="s">
        <v>13</v>
      </c>
      <c r="D23" s="2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s="23" customFormat="1" ht="15.75" thickBot="1" x14ac:dyDescent="0.3">
      <c r="A24" s="20" t="s">
        <v>22</v>
      </c>
      <c r="B24" s="13"/>
      <c r="C24" s="13"/>
      <c r="D24" s="26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s="23" customFormat="1" ht="23.25" thickBot="1" x14ac:dyDescent="0.3">
      <c r="A25" s="20" t="s">
        <v>23</v>
      </c>
      <c r="B25" s="13"/>
      <c r="C25" s="13"/>
      <c r="D25" s="26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s="15" customFormat="1" ht="15.75" thickBot="1" x14ac:dyDescent="0.3">
      <c r="A26" s="11"/>
      <c r="B26" s="19"/>
      <c r="C26" s="19"/>
      <c r="D26" s="2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x14ac:dyDescent="0.25">
      <c r="D27" s="27"/>
    </row>
  </sheetData>
  <sheetProtection selectLockedCells="1" selectUnlockedCells="1"/>
  <mergeCells count="5">
    <mergeCell ref="A1:D1"/>
    <mergeCell ref="A2:D2"/>
    <mergeCell ref="A3:D3"/>
    <mergeCell ref="B10:C10"/>
    <mergeCell ref="D10:D11"/>
  </mergeCells>
  <printOptions horizontalCentered="1"/>
  <pageMargins left="0.19685039370078741" right="0.19685039370078741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8"/>
  <sheetViews>
    <sheetView zoomScaleNormal="100" zoomScaleSheetLayoutView="85" workbookViewId="0">
      <selection activeCell="A26" sqref="A26"/>
    </sheetView>
  </sheetViews>
  <sheetFormatPr baseColWidth="10" defaultColWidth="21" defaultRowHeight="15" x14ac:dyDescent="0.25"/>
  <cols>
    <col min="1" max="1" width="51.42578125" style="2" customWidth="1"/>
    <col min="2" max="2" width="23.28515625" style="2" customWidth="1"/>
    <col min="3" max="3" width="14.7109375" style="2" customWidth="1"/>
    <col min="4" max="4" width="23.85546875" style="2" customWidth="1"/>
    <col min="5" max="5" width="17.7109375" style="2" customWidth="1"/>
    <col min="6" max="6" width="21.42578125" style="2" customWidth="1"/>
    <col min="7" max="7" width="13.85546875" style="2" customWidth="1"/>
    <col min="8" max="8" width="17.5703125" style="2" customWidth="1"/>
    <col min="9" max="9" width="19.28515625" style="2" customWidth="1"/>
    <col min="10" max="10" width="11.42578125" style="2" customWidth="1"/>
    <col min="11" max="11" width="19.7109375" style="2" customWidth="1"/>
    <col min="12" max="252" width="11.42578125" style="2" customWidth="1"/>
    <col min="253" max="253" width="3.140625" style="2" customWidth="1"/>
    <col min="254" max="254" width="36" style="2" customWidth="1"/>
    <col min="255" max="255" width="21" style="2"/>
    <col min="256" max="256" width="63.7109375" style="2" customWidth="1"/>
    <col min="257" max="257" width="23.28515625" style="2" customWidth="1"/>
    <col min="258" max="260" width="18.7109375" style="2" customWidth="1"/>
    <col min="261" max="508" width="11.42578125" style="2" customWidth="1"/>
    <col min="509" max="509" width="3.140625" style="2" customWidth="1"/>
    <col min="510" max="510" width="36" style="2" customWidth="1"/>
    <col min="511" max="511" width="21" style="2"/>
    <col min="512" max="512" width="63.7109375" style="2" customWidth="1"/>
    <col min="513" max="513" width="23.28515625" style="2" customWidth="1"/>
    <col min="514" max="516" width="18.7109375" style="2" customWidth="1"/>
    <col min="517" max="764" width="11.42578125" style="2" customWidth="1"/>
    <col min="765" max="765" width="3.140625" style="2" customWidth="1"/>
    <col min="766" max="766" width="36" style="2" customWidth="1"/>
    <col min="767" max="767" width="21" style="2"/>
    <col min="768" max="768" width="63.7109375" style="2" customWidth="1"/>
    <col min="769" max="769" width="23.28515625" style="2" customWidth="1"/>
    <col min="770" max="772" width="18.7109375" style="2" customWidth="1"/>
    <col min="773" max="1020" width="11.42578125" style="2" customWidth="1"/>
    <col min="1021" max="1021" width="3.140625" style="2" customWidth="1"/>
    <col min="1022" max="1022" width="36" style="2" customWidth="1"/>
    <col min="1023" max="1023" width="21" style="2"/>
    <col min="1024" max="1024" width="63.7109375" style="2" customWidth="1"/>
    <col min="1025" max="1025" width="23.28515625" style="2" customWidth="1"/>
    <col min="1026" max="1028" width="18.7109375" style="2" customWidth="1"/>
    <col min="1029" max="1276" width="11.42578125" style="2" customWidth="1"/>
    <col min="1277" max="1277" width="3.140625" style="2" customWidth="1"/>
    <col min="1278" max="1278" width="36" style="2" customWidth="1"/>
    <col min="1279" max="1279" width="21" style="2"/>
    <col min="1280" max="1280" width="63.7109375" style="2" customWidth="1"/>
    <col min="1281" max="1281" width="23.28515625" style="2" customWidth="1"/>
    <col min="1282" max="1284" width="18.7109375" style="2" customWidth="1"/>
    <col min="1285" max="1532" width="11.42578125" style="2" customWidth="1"/>
    <col min="1533" max="1533" width="3.140625" style="2" customWidth="1"/>
    <col min="1534" max="1534" width="36" style="2" customWidth="1"/>
    <col min="1535" max="1535" width="21" style="2"/>
    <col min="1536" max="1536" width="63.7109375" style="2" customWidth="1"/>
    <col min="1537" max="1537" width="23.28515625" style="2" customWidth="1"/>
    <col min="1538" max="1540" width="18.7109375" style="2" customWidth="1"/>
    <col min="1541" max="1788" width="11.42578125" style="2" customWidth="1"/>
    <col min="1789" max="1789" width="3.140625" style="2" customWidth="1"/>
    <col min="1790" max="1790" width="36" style="2" customWidth="1"/>
    <col min="1791" max="1791" width="21" style="2"/>
    <col min="1792" max="1792" width="63.7109375" style="2" customWidth="1"/>
    <col min="1793" max="1793" width="23.28515625" style="2" customWidth="1"/>
    <col min="1794" max="1796" width="18.7109375" style="2" customWidth="1"/>
    <col min="1797" max="2044" width="11.42578125" style="2" customWidth="1"/>
    <col min="2045" max="2045" width="3.140625" style="2" customWidth="1"/>
    <col min="2046" max="2046" width="36" style="2" customWidth="1"/>
    <col min="2047" max="2047" width="21" style="2"/>
    <col min="2048" max="2048" width="63.7109375" style="2" customWidth="1"/>
    <col min="2049" max="2049" width="23.28515625" style="2" customWidth="1"/>
    <col min="2050" max="2052" width="18.7109375" style="2" customWidth="1"/>
    <col min="2053" max="2300" width="11.42578125" style="2" customWidth="1"/>
    <col min="2301" max="2301" width="3.140625" style="2" customWidth="1"/>
    <col min="2302" max="2302" width="36" style="2" customWidth="1"/>
    <col min="2303" max="2303" width="21" style="2"/>
    <col min="2304" max="2304" width="63.7109375" style="2" customWidth="1"/>
    <col min="2305" max="2305" width="23.28515625" style="2" customWidth="1"/>
    <col min="2306" max="2308" width="18.7109375" style="2" customWidth="1"/>
    <col min="2309" max="2556" width="11.42578125" style="2" customWidth="1"/>
    <col min="2557" max="2557" width="3.140625" style="2" customWidth="1"/>
    <col min="2558" max="2558" width="36" style="2" customWidth="1"/>
    <col min="2559" max="2559" width="21" style="2"/>
    <col min="2560" max="2560" width="63.7109375" style="2" customWidth="1"/>
    <col min="2561" max="2561" width="23.28515625" style="2" customWidth="1"/>
    <col min="2562" max="2564" width="18.7109375" style="2" customWidth="1"/>
    <col min="2565" max="2812" width="11.42578125" style="2" customWidth="1"/>
    <col min="2813" max="2813" width="3.140625" style="2" customWidth="1"/>
    <col min="2814" max="2814" width="36" style="2" customWidth="1"/>
    <col min="2815" max="2815" width="21" style="2"/>
    <col min="2816" max="2816" width="63.7109375" style="2" customWidth="1"/>
    <col min="2817" max="2817" width="23.28515625" style="2" customWidth="1"/>
    <col min="2818" max="2820" width="18.7109375" style="2" customWidth="1"/>
    <col min="2821" max="3068" width="11.42578125" style="2" customWidth="1"/>
    <col min="3069" max="3069" width="3.140625" style="2" customWidth="1"/>
    <col min="3070" max="3070" width="36" style="2" customWidth="1"/>
    <col min="3071" max="3071" width="21" style="2"/>
    <col min="3072" max="3072" width="63.7109375" style="2" customWidth="1"/>
    <col min="3073" max="3073" width="23.28515625" style="2" customWidth="1"/>
    <col min="3074" max="3076" width="18.7109375" style="2" customWidth="1"/>
    <col min="3077" max="3324" width="11.42578125" style="2" customWidth="1"/>
    <col min="3325" max="3325" width="3.140625" style="2" customWidth="1"/>
    <col min="3326" max="3326" width="36" style="2" customWidth="1"/>
    <col min="3327" max="3327" width="21" style="2"/>
    <col min="3328" max="3328" width="63.7109375" style="2" customWidth="1"/>
    <col min="3329" max="3329" width="23.28515625" style="2" customWidth="1"/>
    <col min="3330" max="3332" width="18.7109375" style="2" customWidth="1"/>
    <col min="3333" max="3580" width="11.42578125" style="2" customWidth="1"/>
    <col min="3581" max="3581" width="3.140625" style="2" customWidth="1"/>
    <col min="3582" max="3582" width="36" style="2" customWidth="1"/>
    <col min="3583" max="3583" width="21" style="2"/>
    <col min="3584" max="3584" width="63.7109375" style="2" customWidth="1"/>
    <col min="3585" max="3585" width="23.28515625" style="2" customWidth="1"/>
    <col min="3586" max="3588" width="18.7109375" style="2" customWidth="1"/>
    <col min="3589" max="3836" width="11.42578125" style="2" customWidth="1"/>
    <col min="3837" max="3837" width="3.140625" style="2" customWidth="1"/>
    <col min="3838" max="3838" width="36" style="2" customWidth="1"/>
    <col min="3839" max="3839" width="21" style="2"/>
    <col min="3840" max="3840" width="63.7109375" style="2" customWidth="1"/>
    <col min="3841" max="3841" width="23.28515625" style="2" customWidth="1"/>
    <col min="3842" max="3844" width="18.7109375" style="2" customWidth="1"/>
    <col min="3845" max="4092" width="11.42578125" style="2" customWidth="1"/>
    <col min="4093" max="4093" width="3.140625" style="2" customWidth="1"/>
    <col min="4094" max="4094" width="36" style="2" customWidth="1"/>
    <col min="4095" max="4095" width="21" style="2"/>
    <col min="4096" max="4096" width="63.7109375" style="2" customWidth="1"/>
    <col min="4097" max="4097" width="23.28515625" style="2" customWidth="1"/>
    <col min="4098" max="4100" width="18.7109375" style="2" customWidth="1"/>
    <col min="4101" max="4348" width="11.42578125" style="2" customWidth="1"/>
    <col min="4349" max="4349" width="3.140625" style="2" customWidth="1"/>
    <col min="4350" max="4350" width="36" style="2" customWidth="1"/>
    <col min="4351" max="4351" width="21" style="2"/>
    <col min="4352" max="4352" width="63.7109375" style="2" customWidth="1"/>
    <col min="4353" max="4353" width="23.28515625" style="2" customWidth="1"/>
    <col min="4354" max="4356" width="18.7109375" style="2" customWidth="1"/>
    <col min="4357" max="4604" width="11.42578125" style="2" customWidth="1"/>
    <col min="4605" max="4605" width="3.140625" style="2" customWidth="1"/>
    <col min="4606" max="4606" width="36" style="2" customWidth="1"/>
    <col min="4607" max="4607" width="21" style="2"/>
    <col min="4608" max="4608" width="63.7109375" style="2" customWidth="1"/>
    <col min="4609" max="4609" width="23.28515625" style="2" customWidth="1"/>
    <col min="4610" max="4612" width="18.7109375" style="2" customWidth="1"/>
    <col min="4613" max="4860" width="11.42578125" style="2" customWidth="1"/>
    <col min="4861" max="4861" width="3.140625" style="2" customWidth="1"/>
    <col min="4862" max="4862" width="36" style="2" customWidth="1"/>
    <col min="4863" max="4863" width="21" style="2"/>
    <col min="4864" max="4864" width="63.7109375" style="2" customWidth="1"/>
    <col min="4865" max="4865" width="23.28515625" style="2" customWidth="1"/>
    <col min="4866" max="4868" width="18.7109375" style="2" customWidth="1"/>
    <col min="4869" max="5116" width="11.42578125" style="2" customWidth="1"/>
    <col min="5117" max="5117" width="3.140625" style="2" customWidth="1"/>
    <col min="5118" max="5118" width="36" style="2" customWidth="1"/>
    <col min="5119" max="5119" width="21" style="2"/>
    <col min="5120" max="5120" width="63.7109375" style="2" customWidth="1"/>
    <col min="5121" max="5121" width="23.28515625" style="2" customWidth="1"/>
    <col min="5122" max="5124" width="18.7109375" style="2" customWidth="1"/>
    <col min="5125" max="5372" width="11.42578125" style="2" customWidth="1"/>
    <col min="5373" max="5373" width="3.140625" style="2" customWidth="1"/>
    <col min="5374" max="5374" width="36" style="2" customWidth="1"/>
    <col min="5375" max="5375" width="21" style="2"/>
    <col min="5376" max="5376" width="63.7109375" style="2" customWidth="1"/>
    <col min="5377" max="5377" width="23.28515625" style="2" customWidth="1"/>
    <col min="5378" max="5380" width="18.7109375" style="2" customWidth="1"/>
    <col min="5381" max="5628" width="11.42578125" style="2" customWidth="1"/>
    <col min="5629" max="5629" width="3.140625" style="2" customWidth="1"/>
    <col min="5630" max="5630" width="36" style="2" customWidth="1"/>
    <col min="5631" max="5631" width="21" style="2"/>
    <col min="5632" max="5632" width="63.7109375" style="2" customWidth="1"/>
    <col min="5633" max="5633" width="23.28515625" style="2" customWidth="1"/>
    <col min="5634" max="5636" width="18.7109375" style="2" customWidth="1"/>
    <col min="5637" max="5884" width="11.42578125" style="2" customWidth="1"/>
    <col min="5885" max="5885" width="3.140625" style="2" customWidth="1"/>
    <col min="5886" max="5886" width="36" style="2" customWidth="1"/>
    <col min="5887" max="5887" width="21" style="2"/>
    <col min="5888" max="5888" width="63.7109375" style="2" customWidth="1"/>
    <col min="5889" max="5889" width="23.28515625" style="2" customWidth="1"/>
    <col min="5890" max="5892" width="18.7109375" style="2" customWidth="1"/>
    <col min="5893" max="6140" width="11.42578125" style="2" customWidth="1"/>
    <col min="6141" max="6141" width="3.140625" style="2" customWidth="1"/>
    <col min="6142" max="6142" width="36" style="2" customWidth="1"/>
    <col min="6143" max="6143" width="21" style="2"/>
    <col min="6144" max="6144" width="63.7109375" style="2" customWidth="1"/>
    <col min="6145" max="6145" width="23.28515625" style="2" customWidth="1"/>
    <col min="6146" max="6148" width="18.7109375" style="2" customWidth="1"/>
    <col min="6149" max="6396" width="11.42578125" style="2" customWidth="1"/>
    <col min="6397" max="6397" width="3.140625" style="2" customWidth="1"/>
    <col min="6398" max="6398" width="36" style="2" customWidth="1"/>
    <col min="6399" max="6399" width="21" style="2"/>
    <col min="6400" max="6400" width="63.7109375" style="2" customWidth="1"/>
    <col min="6401" max="6401" width="23.28515625" style="2" customWidth="1"/>
    <col min="6402" max="6404" width="18.7109375" style="2" customWidth="1"/>
    <col min="6405" max="6652" width="11.42578125" style="2" customWidth="1"/>
    <col min="6653" max="6653" width="3.140625" style="2" customWidth="1"/>
    <col min="6654" max="6654" width="36" style="2" customWidth="1"/>
    <col min="6655" max="6655" width="21" style="2"/>
    <col min="6656" max="6656" width="63.7109375" style="2" customWidth="1"/>
    <col min="6657" max="6657" width="23.28515625" style="2" customWidth="1"/>
    <col min="6658" max="6660" width="18.7109375" style="2" customWidth="1"/>
    <col min="6661" max="6908" width="11.42578125" style="2" customWidth="1"/>
    <col min="6909" max="6909" width="3.140625" style="2" customWidth="1"/>
    <col min="6910" max="6910" width="36" style="2" customWidth="1"/>
    <col min="6911" max="6911" width="21" style="2"/>
    <col min="6912" max="6912" width="63.7109375" style="2" customWidth="1"/>
    <col min="6913" max="6913" width="23.28515625" style="2" customWidth="1"/>
    <col min="6914" max="6916" width="18.7109375" style="2" customWidth="1"/>
    <col min="6917" max="7164" width="11.42578125" style="2" customWidth="1"/>
    <col min="7165" max="7165" width="3.140625" style="2" customWidth="1"/>
    <col min="7166" max="7166" width="36" style="2" customWidth="1"/>
    <col min="7167" max="7167" width="21" style="2"/>
    <col min="7168" max="7168" width="63.7109375" style="2" customWidth="1"/>
    <col min="7169" max="7169" width="23.28515625" style="2" customWidth="1"/>
    <col min="7170" max="7172" width="18.7109375" style="2" customWidth="1"/>
    <col min="7173" max="7420" width="11.42578125" style="2" customWidth="1"/>
    <col min="7421" max="7421" width="3.140625" style="2" customWidth="1"/>
    <col min="7422" max="7422" width="36" style="2" customWidth="1"/>
    <col min="7423" max="7423" width="21" style="2"/>
    <col min="7424" max="7424" width="63.7109375" style="2" customWidth="1"/>
    <col min="7425" max="7425" width="23.28515625" style="2" customWidth="1"/>
    <col min="7426" max="7428" width="18.7109375" style="2" customWidth="1"/>
    <col min="7429" max="7676" width="11.42578125" style="2" customWidth="1"/>
    <col min="7677" max="7677" width="3.140625" style="2" customWidth="1"/>
    <col min="7678" max="7678" width="36" style="2" customWidth="1"/>
    <col min="7679" max="7679" width="21" style="2"/>
    <col min="7680" max="7680" width="63.7109375" style="2" customWidth="1"/>
    <col min="7681" max="7681" width="23.28515625" style="2" customWidth="1"/>
    <col min="7682" max="7684" width="18.7109375" style="2" customWidth="1"/>
    <col min="7685" max="7932" width="11.42578125" style="2" customWidth="1"/>
    <col min="7933" max="7933" width="3.140625" style="2" customWidth="1"/>
    <col min="7934" max="7934" width="36" style="2" customWidth="1"/>
    <col min="7935" max="7935" width="21" style="2"/>
    <col min="7936" max="7936" width="63.7109375" style="2" customWidth="1"/>
    <col min="7937" max="7937" width="23.28515625" style="2" customWidth="1"/>
    <col min="7938" max="7940" width="18.7109375" style="2" customWidth="1"/>
    <col min="7941" max="8188" width="11.42578125" style="2" customWidth="1"/>
    <col min="8189" max="8189" width="3.140625" style="2" customWidth="1"/>
    <col min="8190" max="8190" width="36" style="2" customWidth="1"/>
    <col min="8191" max="8191" width="21" style="2"/>
    <col min="8192" max="8192" width="63.7109375" style="2" customWidth="1"/>
    <col min="8193" max="8193" width="23.28515625" style="2" customWidth="1"/>
    <col min="8194" max="8196" width="18.7109375" style="2" customWidth="1"/>
    <col min="8197" max="8444" width="11.42578125" style="2" customWidth="1"/>
    <col min="8445" max="8445" width="3.140625" style="2" customWidth="1"/>
    <col min="8446" max="8446" width="36" style="2" customWidth="1"/>
    <col min="8447" max="8447" width="21" style="2"/>
    <col min="8448" max="8448" width="63.7109375" style="2" customWidth="1"/>
    <col min="8449" max="8449" width="23.28515625" style="2" customWidth="1"/>
    <col min="8450" max="8452" width="18.7109375" style="2" customWidth="1"/>
    <col min="8453" max="8700" width="11.42578125" style="2" customWidth="1"/>
    <col min="8701" max="8701" width="3.140625" style="2" customWidth="1"/>
    <col min="8702" max="8702" width="36" style="2" customWidth="1"/>
    <col min="8703" max="8703" width="21" style="2"/>
    <col min="8704" max="8704" width="63.7109375" style="2" customWidth="1"/>
    <col min="8705" max="8705" width="23.28515625" style="2" customWidth="1"/>
    <col min="8706" max="8708" width="18.7109375" style="2" customWidth="1"/>
    <col min="8709" max="8956" width="11.42578125" style="2" customWidth="1"/>
    <col min="8957" max="8957" width="3.140625" style="2" customWidth="1"/>
    <col min="8958" max="8958" width="36" style="2" customWidth="1"/>
    <col min="8959" max="8959" width="21" style="2"/>
    <col min="8960" max="8960" width="63.7109375" style="2" customWidth="1"/>
    <col min="8961" max="8961" width="23.28515625" style="2" customWidth="1"/>
    <col min="8962" max="8964" width="18.7109375" style="2" customWidth="1"/>
    <col min="8965" max="9212" width="11.42578125" style="2" customWidth="1"/>
    <col min="9213" max="9213" width="3.140625" style="2" customWidth="1"/>
    <col min="9214" max="9214" width="36" style="2" customWidth="1"/>
    <col min="9215" max="9215" width="21" style="2"/>
    <col min="9216" max="9216" width="63.7109375" style="2" customWidth="1"/>
    <col min="9217" max="9217" width="23.28515625" style="2" customWidth="1"/>
    <col min="9218" max="9220" width="18.7109375" style="2" customWidth="1"/>
    <col min="9221" max="9468" width="11.42578125" style="2" customWidth="1"/>
    <col min="9469" max="9469" width="3.140625" style="2" customWidth="1"/>
    <col min="9470" max="9470" width="36" style="2" customWidth="1"/>
    <col min="9471" max="9471" width="21" style="2"/>
    <col min="9472" max="9472" width="63.7109375" style="2" customWidth="1"/>
    <col min="9473" max="9473" width="23.28515625" style="2" customWidth="1"/>
    <col min="9474" max="9476" width="18.7109375" style="2" customWidth="1"/>
    <col min="9477" max="9724" width="11.42578125" style="2" customWidth="1"/>
    <col min="9725" max="9725" width="3.140625" style="2" customWidth="1"/>
    <col min="9726" max="9726" width="36" style="2" customWidth="1"/>
    <col min="9727" max="9727" width="21" style="2"/>
    <col min="9728" max="9728" width="63.7109375" style="2" customWidth="1"/>
    <col min="9729" max="9729" width="23.28515625" style="2" customWidth="1"/>
    <col min="9730" max="9732" width="18.7109375" style="2" customWidth="1"/>
    <col min="9733" max="9980" width="11.42578125" style="2" customWidth="1"/>
    <col min="9981" max="9981" width="3.140625" style="2" customWidth="1"/>
    <col min="9982" max="9982" width="36" style="2" customWidth="1"/>
    <col min="9983" max="9983" width="21" style="2"/>
    <col min="9984" max="9984" width="63.7109375" style="2" customWidth="1"/>
    <col min="9985" max="9985" width="23.28515625" style="2" customWidth="1"/>
    <col min="9986" max="9988" width="18.7109375" style="2" customWidth="1"/>
    <col min="9989" max="10236" width="11.42578125" style="2" customWidth="1"/>
    <col min="10237" max="10237" width="3.140625" style="2" customWidth="1"/>
    <col min="10238" max="10238" width="36" style="2" customWidth="1"/>
    <col min="10239" max="10239" width="21" style="2"/>
    <col min="10240" max="10240" width="63.7109375" style="2" customWidth="1"/>
    <col min="10241" max="10241" width="23.28515625" style="2" customWidth="1"/>
    <col min="10242" max="10244" width="18.7109375" style="2" customWidth="1"/>
    <col min="10245" max="10492" width="11.42578125" style="2" customWidth="1"/>
    <col min="10493" max="10493" width="3.140625" style="2" customWidth="1"/>
    <col min="10494" max="10494" width="36" style="2" customWidth="1"/>
    <col min="10495" max="10495" width="21" style="2"/>
    <col min="10496" max="10496" width="63.7109375" style="2" customWidth="1"/>
    <col min="10497" max="10497" width="23.28515625" style="2" customWidth="1"/>
    <col min="10498" max="10500" width="18.7109375" style="2" customWidth="1"/>
    <col min="10501" max="10748" width="11.42578125" style="2" customWidth="1"/>
    <col min="10749" max="10749" width="3.140625" style="2" customWidth="1"/>
    <col min="10750" max="10750" width="36" style="2" customWidth="1"/>
    <col min="10751" max="10751" width="21" style="2"/>
    <col min="10752" max="10752" width="63.7109375" style="2" customWidth="1"/>
    <col min="10753" max="10753" width="23.28515625" style="2" customWidth="1"/>
    <col min="10754" max="10756" width="18.7109375" style="2" customWidth="1"/>
    <col min="10757" max="11004" width="11.42578125" style="2" customWidth="1"/>
    <col min="11005" max="11005" width="3.140625" style="2" customWidth="1"/>
    <col min="11006" max="11006" width="36" style="2" customWidth="1"/>
    <col min="11007" max="11007" width="21" style="2"/>
    <col min="11008" max="11008" width="63.7109375" style="2" customWidth="1"/>
    <col min="11009" max="11009" width="23.28515625" style="2" customWidth="1"/>
    <col min="11010" max="11012" width="18.7109375" style="2" customWidth="1"/>
    <col min="11013" max="11260" width="11.42578125" style="2" customWidth="1"/>
    <col min="11261" max="11261" width="3.140625" style="2" customWidth="1"/>
    <col min="11262" max="11262" width="36" style="2" customWidth="1"/>
    <col min="11263" max="11263" width="21" style="2"/>
    <col min="11264" max="11264" width="63.7109375" style="2" customWidth="1"/>
    <col min="11265" max="11265" width="23.28515625" style="2" customWidth="1"/>
    <col min="11266" max="11268" width="18.7109375" style="2" customWidth="1"/>
    <col min="11269" max="11516" width="11.42578125" style="2" customWidth="1"/>
    <col min="11517" max="11517" width="3.140625" style="2" customWidth="1"/>
    <col min="11518" max="11518" width="36" style="2" customWidth="1"/>
    <col min="11519" max="11519" width="21" style="2"/>
    <col min="11520" max="11520" width="63.7109375" style="2" customWidth="1"/>
    <col min="11521" max="11521" width="23.28515625" style="2" customWidth="1"/>
    <col min="11522" max="11524" width="18.7109375" style="2" customWidth="1"/>
    <col min="11525" max="11772" width="11.42578125" style="2" customWidth="1"/>
    <col min="11773" max="11773" width="3.140625" style="2" customWidth="1"/>
    <col min="11774" max="11774" width="36" style="2" customWidth="1"/>
    <col min="11775" max="11775" width="21" style="2"/>
    <col min="11776" max="11776" width="63.7109375" style="2" customWidth="1"/>
    <col min="11777" max="11777" width="23.28515625" style="2" customWidth="1"/>
    <col min="11778" max="11780" width="18.7109375" style="2" customWidth="1"/>
    <col min="11781" max="12028" width="11.42578125" style="2" customWidth="1"/>
    <col min="12029" max="12029" width="3.140625" style="2" customWidth="1"/>
    <col min="12030" max="12030" width="36" style="2" customWidth="1"/>
    <col min="12031" max="12031" width="21" style="2"/>
    <col min="12032" max="12032" width="63.7109375" style="2" customWidth="1"/>
    <col min="12033" max="12033" width="23.28515625" style="2" customWidth="1"/>
    <col min="12034" max="12036" width="18.7109375" style="2" customWidth="1"/>
    <col min="12037" max="12284" width="11.42578125" style="2" customWidth="1"/>
    <col min="12285" max="12285" width="3.140625" style="2" customWidth="1"/>
    <col min="12286" max="12286" width="36" style="2" customWidth="1"/>
    <col min="12287" max="12287" width="21" style="2"/>
    <col min="12288" max="12288" width="63.7109375" style="2" customWidth="1"/>
    <col min="12289" max="12289" width="23.28515625" style="2" customWidth="1"/>
    <col min="12290" max="12292" width="18.7109375" style="2" customWidth="1"/>
    <col min="12293" max="12540" width="11.42578125" style="2" customWidth="1"/>
    <col min="12541" max="12541" width="3.140625" style="2" customWidth="1"/>
    <col min="12542" max="12542" width="36" style="2" customWidth="1"/>
    <col min="12543" max="12543" width="21" style="2"/>
    <col min="12544" max="12544" width="63.7109375" style="2" customWidth="1"/>
    <col min="12545" max="12545" width="23.28515625" style="2" customWidth="1"/>
    <col min="12546" max="12548" width="18.7109375" style="2" customWidth="1"/>
    <col min="12549" max="12796" width="11.42578125" style="2" customWidth="1"/>
    <col min="12797" max="12797" width="3.140625" style="2" customWidth="1"/>
    <col min="12798" max="12798" width="36" style="2" customWidth="1"/>
    <col min="12799" max="12799" width="21" style="2"/>
    <col min="12800" max="12800" width="63.7109375" style="2" customWidth="1"/>
    <col min="12801" max="12801" width="23.28515625" style="2" customWidth="1"/>
    <col min="12802" max="12804" width="18.7109375" style="2" customWidth="1"/>
    <col min="12805" max="13052" width="11.42578125" style="2" customWidth="1"/>
    <col min="13053" max="13053" width="3.140625" style="2" customWidth="1"/>
    <col min="13054" max="13054" width="36" style="2" customWidth="1"/>
    <col min="13055" max="13055" width="21" style="2"/>
    <col min="13056" max="13056" width="63.7109375" style="2" customWidth="1"/>
    <col min="13057" max="13057" width="23.28515625" style="2" customWidth="1"/>
    <col min="13058" max="13060" width="18.7109375" style="2" customWidth="1"/>
    <col min="13061" max="13308" width="11.42578125" style="2" customWidth="1"/>
    <col min="13309" max="13309" width="3.140625" style="2" customWidth="1"/>
    <col min="13310" max="13310" width="36" style="2" customWidth="1"/>
    <col min="13311" max="13311" width="21" style="2"/>
    <col min="13312" max="13312" width="63.7109375" style="2" customWidth="1"/>
    <col min="13313" max="13313" width="23.28515625" style="2" customWidth="1"/>
    <col min="13314" max="13316" width="18.7109375" style="2" customWidth="1"/>
    <col min="13317" max="13564" width="11.42578125" style="2" customWidth="1"/>
    <col min="13565" max="13565" width="3.140625" style="2" customWidth="1"/>
    <col min="13566" max="13566" width="36" style="2" customWidth="1"/>
    <col min="13567" max="13567" width="21" style="2"/>
    <col min="13568" max="13568" width="63.7109375" style="2" customWidth="1"/>
    <col min="13569" max="13569" width="23.28515625" style="2" customWidth="1"/>
    <col min="13570" max="13572" width="18.7109375" style="2" customWidth="1"/>
    <col min="13573" max="13820" width="11.42578125" style="2" customWidth="1"/>
    <col min="13821" max="13821" width="3.140625" style="2" customWidth="1"/>
    <col min="13822" max="13822" width="36" style="2" customWidth="1"/>
    <col min="13823" max="13823" width="21" style="2"/>
    <col min="13824" max="13824" width="63.7109375" style="2" customWidth="1"/>
    <col min="13825" max="13825" width="23.28515625" style="2" customWidth="1"/>
    <col min="13826" max="13828" width="18.7109375" style="2" customWidth="1"/>
    <col min="13829" max="14076" width="11.42578125" style="2" customWidth="1"/>
    <col min="14077" max="14077" width="3.140625" style="2" customWidth="1"/>
    <col min="14078" max="14078" width="36" style="2" customWidth="1"/>
    <col min="14079" max="14079" width="21" style="2"/>
    <col min="14080" max="14080" width="63.7109375" style="2" customWidth="1"/>
    <col min="14081" max="14081" width="23.28515625" style="2" customWidth="1"/>
    <col min="14082" max="14084" width="18.7109375" style="2" customWidth="1"/>
    <col min="14085" max="14332" width="11.42578125" style="2" customWidth="1"/>
    <col min="14333" max="14333" width="3.140625" style="2" customWidth="1"/>
    <col min="14334" max="14334" width="36" style="2" customWidth="1"/>
    <col min="14335" max="14335" width="21" style="2"/>
    <col min="14336" max="14336" width="63.7109375" style="2" customWidth="1"/>
    <col min="14337" max="14337" width="23.28515625" style="2" customWidth="1"/>
    <col min="14338" max="14340" width="18.7109375" style="2" customWidth="1"/>
    <col min="14341" max="14588" width="11.42578125" style="2" customWidth="1"/>
    <col min="14589" max="14589" width="3.140625" style="2" customWidth="1"/>
    <col min="14590" max="14590" width="36" style="2" customWidth="1"/>
    <col min="14591" max="14591" width="21" style="2"/>
    <col min="14592" max="14592" width="63.7109375" style="2" customWidth="1"/>
    <col min="14593" max="14593" width="23.28515625" style="2" customWidth="1"/>
    <col min="14594" max="14596" width="18.7109375" style="2" customWidth="1"/>
    <col min="14597" max="14844" width="11.42578125" style="2" customWidth="1"/>
    <col min="14845" max="14845" width="3.140625" style="2" customWidth="1"/>
    <col min="14846" max="14846" width="36" style="2" customWidth="1"/>
    <col min="14847" max="14847" width="21" style="2"/>
    <col min="14848" max="14848" width="63.7109375" style="2" customWidth="1"/>
    <col min="14849" max="14849" width="23.28515625" style="2" customWidth="1"/>
    <col min="14850" max="14852" width="18.7109375" style="2" customWidth="1"/>
    <col min="14853" max="15100" width="11.42578125" style="2" customWidth="1"/>
    <col min="15101" max="15101" width="3.140625" style="2" customWidth="1"/>
    <col min="15102" max="15102" width="36" style="2" customWidth="1"/>
    <col min="15103" max="15103" width="21" style="2"/>
    <col min="15104" max="15104" width="63.7109375" style="2" customWidth="1"/>
    <col min="15105" max="15105" width="23.28515625" style="2" customWidth="1"/>
    <col min="15106" max="15108" width="18.7109375" style="2" customWidth="1"/>
    <col min="15109" max="15356" width="11.42578125" style="2" customWidth="1"/>
    <col min="15357" max="15357" width="3.140625" style="2" customWidth="1"/>
    <col min="15358" max="15358" width="36" style="2" customWidth="1"/>
    <col min="15359" max="15359" width="21" style="2"/>
    <col min="15360" max="15360" width="63.7109375" style="2" customWidth="1"/>
    <col min="15361" max="15361" width="23.28515625" style="2" customWidth="1"/>
    <col min="15362" max="15364" width="18.7109375" style="2" customWidth="1"/>
    <col min="15365" max="15612" width="11.42578125" style="2" customWidth="1"/>
    <col min="15613" max="15613" width="3.140625" style="2" customWidth="1"/>
    <col min="15614" max="15614" width="36" style="2" customWidth="1"/>
    <col min="15615" max="15615" width="21" style="2"/>
    <col min="15616" max="15616" width="63.7109375" style="2" customWidth="1"/>
    <col min="15617" max="15617" width="23.28515625" style="2" customWidth="1"/>
    <col min="15618" max="15620" width="18.7109375" style="2" customWidth="1"/>
    <col min="15621" max="15868" width="11.42578125" style="2" customWidth="1"/>
    <col min="15869" max="15869" width="3.140625" style="2" customWidth="1"/>
    <col min="15870" max="15870" width="36" style="2" customWidth="1"/>
    <col min="15871" max="15871" width="21" style="2"/>
    <col min="15872" max="15872" width="63.7109375" style="2" customWidth="1"/>
    <col min="15873" max="15873" width="23.28515625" style="2" customWidth="1"/>
    <col min="15874" max="15876" width="18.7109375" style="2" customWidth="1"/>
    <col min="15877" max="16124" width="11.42578125" style="2" customWidth="1"/>
    <col min="16125" max="16125" width="3.140625" style="2" customWidth="1"/>
    <col min="16126" max="16126" width="36" style="2" customWidth="1"/>
    <col min="16127" max="16127" width="21" style="2"/>
    <col min="16128" max="16128" width="63.7109375" style="2" customWidth="1"/>
    <col min="16129" max="16129" width="23.28515625" style="2" customWidth="1"/>
    <col min="16130" max="16132" width="18.7109375" style="2" customWidth="1"/>
    <col min="16133" max="16380" width="11.42578125" style="2" customWidth="1"/>
    <col min="16381" max="16381" width="3.140625" style="2" customWidth="1"/>
    <col min="16382" max="16382" width="36" style="2" customWidth="1"/>
    <col min="16383" max="16384" width="21" style="2"/>
  </cols>
  <sheetData>
    <row r="1" spans="1:255" ht="15" customHeight="1" x14ac:dyDescent="0.25">
      <c r="A1" s="290" t="s">
        <v>6</v>
      </c>
      <c r="B1" s="324"/>
      <c r="C1" s="324"/>
      <c r="D1" s="324"/>
      <c r="E1" s="324"/>
      <c r="F1" s="324"/>
      <c r="G1" s="32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5" customHeight="1" x14ac:dyDescent="0.25">
      <c r="A2" s="326" t="s">
        <v>55</v>
      </c>
      <c r="B2" s="327"/>
      <c r="C2" s="327"/>
      <c r="D2" s="327"/>
      <c r="E2" s="327"/>
      <c r="F2" s="52"/>
      <c r="G2" s="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5.75" thickBot="1" x14ac:dyDescent="0.3">
      <c r="A3" s="328" t="s">
        <v>0</v>
      </c>
      <c r="B3" s="329"/>
      <c r="C3" s="329"/>
      <c r="D3" s="329"/>
      <c r="E3" s="329"/>
      <c r="F3" s="329"/>
      <c r="G3" s="33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5" spans="1:255" ht="15.75" thickBot="1" x14ac:dyDescent="0.3">
      <c r="A5" s="51" t="s">
        <v>1</v>
      </c>
      <c r="B5" s="52"/>
      <c r="C5" s="52"/>
      <c r="D5" s="52"/>
      <c r="E5" s="52"/>
      <c r="F5" s="52"/>
      <c r="G5" s="5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.75" thickBot="1" x14ac:dyDescent="0.3">
      <c r="A6" s="3" t="s">
        <v>2</v>
      </c>
      <c r="B6" s="41" t="s">
        <v>39</v>
      </c>
      <c r="C6" s="42"/>
      <c r="D6" s="42"/>
      <c r="E6" s="42"/>
      <c r="F6" s="42"/>
      <c r="G6" s="4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.75" thickBot="1" x14ac:dyDescent="0.3">
      <c r="A7" s="4" t="s">
        <v>3</v>
      </c>
      <c r="B7" s="41" t="s">
        <v>4</v>
      </c>
      <c r="C7" s="42"/>
      <c r="D7" s="42"/>
      <c r="E7" s="42"/>
      <c r="F7" s="42"/>
      <c r="G7" s="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.75" thickBot="1" x14ac:dyDescent="0.3">
      <c r="A8" s="3" t="s">
        <v>5</v>
      </c>
      <c r="B8" s="44" t="s">
        <v>128</v>
      </c>
      <c r="C8" s="45"/>
      <c r="D8" s="45"/>
      <c r="E8" s="42"/>
      <c r="F8" s="42"/>
      <c r="G8" s="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.75" thickBot="1" x14ac:dyDescent="0.3"/>
    <row r="10" spans="1:255" ht="15" customHeight="1" x14ac:dyDescent="0.25">
      <c r="A10" s="291" t="s">
        <v>56</v>
      </c>
      <c r="B10" s="291" t="s">
        <v>57</v>
      </c>
      <c r="C10" s="290" t="s">
        <v>58</v>
      </c>
      <c r="D10" s="322" t="s">
        <v>59</v>
      </c>
      <c r="E10" s="322" t="s">
        <v>60</v>
      </c>
      <c r="F10" s="322" t="s">
        <v>61</v>
      </c>
      <c r="G10" s="331" t="s">
        <v>69</v>
      </c>
    </row>
    <row r="11" spans="1:255" ht="25.15" customHeight="1" thickBot="1" x14ac:dyDescent="0.3">
      <c r="A11" s="293"/>
      <c r="B11" s="293"/>
      <c r="C11" s="292"/>
      <c r="D11" s="323"/>
      <c r="E11" s="323"/>
      <c r="F11" s="323"/>
      <c r="G11" s="33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5" s="15" customFormat="1" ht="15.75" thickBot="1" x14ac:dyDescent="0.3">
      <c r="A12" s="11" t="s">
        <v>62</v>
      </c>
      <c r="B12" s="11"/>
      <c r="C12" s="11"/>
      <c r="D12" s="12"/>
      <c r="E12" s="13"/>
      <c r="F12" s="12"/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</row>
    <row r="13" spans="1:255" s="15" customFormat="1" ht="15.75" thickBot="1" x14ac:dyDescent="0.3">
      <c r="A13" s="11" t="s">
        <v>63</v>
      </c>
      <c r="B13" s="11"/>
      <c r="C13" s="11"/>
      <c r="D13" s="12"/>
      <c r="E13" s="13"/>
      <c r="F13" s="12"/>
      <c r="G13" s="1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</row>
    <row r="14" spans="1:255" s="18" customFormat="1" ht="23.25" thickBot="1" x14ac:dyDescent="0.3">
      <c r="A14" s="11" t="s">
        <v>64</v>
      </c>
      <c r="B14" s="11"/>
      <c r="C14" s="11"/>
      <c r="D14" s="13"/>
      <c r="E14" s="13"/>
      <c r="F14" s="13"/>
      <c r="G14" s="13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</row>
    <row r="15" spans="1:255" s="15" customFormat="1" ht="15.75" thickBot="1" x14ac:dyDescent="0.3">
      <c r="A15" s="11" t="s">
        <v>65</v>
      </c>
      <c r="B15" s="11"/>
      <c r="C15" s="11"/>
      <c r="D15" s="13"/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</row>
    <row r="16" spans="1:255" s="23" customFormat="1" ht="15.75" thickBot="1" x14ac:dyDescent="0.3">
      <c r="A16" s="20" t="s">
        <v>66</v>
      </c>
      <c r="B16" s="54">
        <f>SUM(B12:B15)</f>
        <v>0</v>
      </c>
      <c r="C16" s="54">
        <f t="shared" ref="C16:G16" si="0">SUM(C12:C15)</f>
        <v>0</v>
      </c>
      <c r="D16" s="54">
        <f t="shared" si="0"/>
        <v>0</v>
      </c>
      <c r="E16" s="54">
        <f t="shared" si="0"/>
        <v>0</v>
      </c>
      <c r="F16" s="54">
        <f t="shared" si="0"/>
        <v>0</v>
      </c>
      <c r="G16" s="54">
        <f t="shared" si="0"/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</row>
    <row r="17" spans="1:254" s="32" customFormat="1" x14ac:dyDescent="0.25">
      <c r="A17" s="50"/>
      <c r="B17" s="35"/>
      <c r="C17" s="35"/>
      <c r="D17" s="35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x14ac:dyDescent="0.25">
      <c r="A18" s="31" t="s">
        <v>68</v>
      </c>
      <c r="B18" s="31"/>
      <c r="C18" s="31"/>
      <c r="D18" s="49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15.75" thickBot="1" x14ac:dyDescent="0.3">
      <c r="A19" s="31"/>
      <c r="B19" s="31"/>
      <c r="C19" s="31"/>
      <c r="D19" s="4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x14ac:dyDescent="0.25">
      <c r="A20" s="291" t="s">
        <v>67</v>
      </c>
      <c r="B20" s="291" t="s">
        <v>57</v>
      </c>
      <c r="C20" s="290" t="s">
        <v>58</v>
      </c>
      <c r="D20" s="322" t="s">
        <v>59</v>
      </c>
      <c r="E20" s="322" t="s">
        <v>60</v>
      </c>
      <c r="F20" s="322" t="s">
        <v>61</v>
      </c>
      <c r="G20" s="331" t="s">
        <v>33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9.5" customHeight="1" thickBot="1" x14ac:dyDescent="0.3">
      <c r="A21" s="293"/>
      <c r="B21" s="293"/>
      <c r="C21" s="292"/>
      <c r="D21" s="323"/>
      <c r="E21" s="323"/>
      <c r="F21" s="323"/>
      <c r="G21" s="332"/>
    </row>
    <row r="22" spans="1:254" ht="23.25" thickBot="1" x14ac:dyDescent="0.3">
      <c r="A22" s="11" t="s">
        <v>70</v>
      </c>
      <c r="B22" s="11"/>
      <c r="C22" s="11"/>
      <c r="D22" s="12"/>
      <c r="E22" s="13"/>
      <c r="F22" s="12"/>
      <c r="G22" s="12"/>
    </row>
    <row r="23" spans="1:254" ht="15.75" thickBot="1" x14ac:dyDescent="0.3">
      <c r="A23" s="11" t="s">
        <v>71</v>
      </c>
      <c r="B23" s="11"/>
      <c r="C23" s="11"/>
      <c r="D23" s="12"/>
      <c r="E23" s="13"/>
      <c r="F23" s="12"/>
      <c r="G23" s="12"/>
    </row>
    <row r="24" spans="1:254" ht="23.25" thickBot="1" x14ac:dyDescent="0.3">
      <c r="A24" s="11" t="s">
        <v>72</v>
      </c>
      <c r="B24" s="11"/>
      <c r="C24" s="11"/>
      <c r="D24" s="13"/>
      <c r="E24" s="13"/>
      <c r="F24" s="13"/>
      <c r="G24" s="13"/>
    </row>
    <row r="25" spans="1:254" ht="23.25" thickBot="1" x14ac:dyDescent="0.3">
      <c r="A25" s="11" t="s">
        <v>73</v>
      </c>
      <c r="B25" s="11"/>
      <c r="C25" s="11"/>
      <c r="D25" s="13"/>
      <c r="E25" s="13"/>
      <c r="F25" s="13"/>
      <c r="G25" s="13"/>
    </row>
    <row r="26" spans="1:254" ht="15.75" thickBot="1" x14ac:dyDescent="0.3">
      <c r="A26" s="20" t="s">
        <v>74</v>
      </c>
      <c r="B26" s="54">
        <f>SUM(B22:B25)</f>
        <v>0</v>
      </c>
      <c r="C26" s="54">
        <f t="shared" ref="C26" si="1">SUM(C22:C25)</f>
        <v>0</v>
      </c>
      <c r="D26" s="54">
        <f t="shared" ref="D26" si="2">SUM(D22:D25)</f>
        <v>0</v>
      </c>
      <c r="E26" s="54">
        <f t="shared" ref="E26" si="3">SUM(E22:E25)</f>
        <v>0</v>
      </c>
      <c r="F26" s="54">
        <f t="shared" ref="F26" si="4">SUM(F22:F25)</f>
        <v>0</v>
      </c>
      <c r="G26" s="54">
        <f t="shared" ref="G26" si="5">SUM(G22:G25)</f>
        <v>0</v>
      </c>
    </row>
    <row r="28" spans="1:254" x14ac:dyDescent="0.25">
      <c r="A28" s="31" t="s">
        <v>68</v>
      </c>
    </row>
  </sheetData>
  <mergeCells count="17">
    <mergeCell ref="F20:F21"/>
    <mergeCell ref="G20:G21"/>
    <mergeCell ref="A20:A21"/>
    <mergeCell ref="B20:B21"/>
    <mergeCell ref="C20:C21"/>
    <mergeCell ref="D20:D21"/>
    <mergeCell ref="E20:E21"/>
    <mergeCell ref="F10:F11"/>
    <mergeCell ref="A1:G1"/>
    <mergeCell ref="A2:E2"/>
    <mergeCell ref="A3:G3"/>
    <mergeCell ref="A10:A11"/>
    <mergeCell ref="B10:B11"/>
    <mergeCell ref="G10:G11"/>
    <mergeCell ref="C10:C11"/>
    <mergeCell ref="D10:D11"/>
    <mergeCell ref="E10:E1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F.1.4.1 - BALANCE</vt:lpstr>
      <vt:lpstr>F.1.4.2 - CUENTA DE RESULTADOS</vt:lpstr>
      <vt:lpstr>F.1.2.9 3-Trimestre</vt:lpstr>
      <vt:lpstr>F.1.1.12</vt:lpstr>
      <vt:lpstr>F.1.2.13</vt:lpstr>
      <vt:lpstr>F.1.2 B1</vt:lpstr>
      <vt:lpstr>F.1.2.14</vt:lpstr>
      <vt:lpstr>ID 3 3-Trimestre</vt:lpstr>
      <vt:lpstr>ID 4 3-Trimestre</vt:lpstr>
      <vt:lpstr>ID 5 3-Trimestre</vt:lpstr>
      <vt:lpstr>ID 6 3-Trimestre</vt:lpstr>
      <vt:lpstr>ID 7 3-Trimestre</vt:lpstr>
      <vt:lpstr>ID 8 3-Trimestre </vt:lpstr>
      <vt:lpstr>ID 9 3-TRIMESTRE</vt:lpstr>
      <vt:lpstr>F.1.1.12!Área_de_impresión</vt:lpstr>
      <vt:lpstr>'F.1.4.1 - BALANCE'!Área_de_impresión</vt:lpstr>
      <vt:lpstr>'F.1.4.2 - CUENTA DE RESULTADOS'!Área_de_impresión</vt:lpstr>
      <vt:lpstr>areaA01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2018-01-17T09:13:35Z</cp:lastPrinted>
  <dcterms:created xsi:type="dcterms:W3CDTF">2017-09-25T08:37:50Z</dcterms:created>
  <dcterms:modified xsi:type="dcterms:W3CDTF">2018-01-17T12:36:52Z</dcterms:modified>
</cp:coreProperties>
</file>