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500" activeTab="1"/>
  </bookViews>
  <sheets>
    <sheet name="RATIO DE LAS PENDIENTES DE PAGO" sheetId="1" r:id="rId1"/>
    <sheet name="RATIO DE LAS OPERACIONES PAGADA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<sst xmlns="http://schemas.openxmlformats.org/spreadsheetml/2006/main" count="17" uniqueCount="15">
  <si>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t>FECHA REGISTRO</t>
  </si>
  <si>
    <t>FECHA DE PAGO</t>
  </si>
  <si>
    <t>Días de trámite</t>
  </si>
  <si>
    <t>Importe factura</t>
  </si>
  <si>
    <t>RATIO DE LAS OPERACIONES  PENDIENTES DE PAGO</t>
  </si>
  <si>
    <t>IMPORTE PAGOS PENDIENTES</t>
  </si>
  <si>
    <t>DÍAS DE PAGO</t>
  </si>
  <si>
    <t>DÍAS DE TRÁMITE</t>
  </si>
  <si>
    <t>IMPORTE FACTURA</t>
  </si>
  <si>
    <t>RATIO DE LAS OPERACIONES PAGADAS</t>
  </si>
  <si>
    <t>IMPORTE PAGOS REALIZADOS</t>
  </si>
  <si>
    <t>RATIO DE LAS OPERACIONES PENDIENTES DE PAGO</t>
  </si>
  <si>
    <t>PMP</t>
  </si>
  <si>
    <t>FECHA FIN DE PERIODO</t>
  </si>
  <si>
    <t>Pago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</si>
</sst>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* #,##0.00&quot;    &quot;;\-* #,##0.00&quot;    &quot;;* \-#&quot;    &quot;;@\ "/>
    <numFmt numFmtId="165" formatCode="mmm\-yyyy"/>
    <numFmt numFmtId="166" formatCode="0.000"/>
    <numFmt numFmtId="167" formatCode="d/m/yyyy"/>
    <numFmt numFmtId="168" formatCode="0.000000000"/>
    <numFmt numFmtId="169" formatCode="0.0000000000"/>
    <numFmt numFmtId="170" formatCode="0.00000000000"/>
    <numFmt numFmtId="171" formatCode="0.000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#,##0.00_ ;[Red]\-#,##0.00\ "/>
    <numFmt numFmtId="178" formatCode="#,##0.00\ &quot;€&quot;;[Red]#,##0.00\ &quot;€&quot;"/>
    <numFmt numFmtId="179" formatCode="[$-C0A]dddd\,\ d\ &quot;de&quot;\ mmmm\ &quot;de&quot;\ yy"/>
    <numFmt numFmtId="180" formatCode="dd\-mm\-yy;@"/>
    <numFmt numFmtId="181" formatCode="[$-C0A]dddd\,\ dd&quot; de &quot;mmmm&quot; de &quot;yyyy"/>
    <numFmt numFmtId="182" formatCode="#,##0.00\ &quot;€&quot;"/>
    <numFmt numFmtId="183" formatCode="[$-C0A]dddd\,\ d&quot; de &quot;mmmm&quot; de &quot;yyyy"/>
    <numFmt numFmtId="184" formatCode="#,##0.00_ ;\-#,##0.00\ 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 vertical="center"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center" vertical="center"/>
    </xf>
    <xf numFmtId="4" fontId="0" fillId="0" borderId="0" xfId="47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33" fillId="0" borderId="0" xfId="0" applyNumberFormat="1" applyFont="1" applyAlignment="1">
      <alignment horizontal="right"/>
    </xf>
    <xf numFmtId="0" fontId="0" fillId="0" borderId="0" xfId="0" applyFont="1" applyAlignment="1">
      <alignment horizontal="right" vertical="center"/>
    </xf>
    <xf numFmtId="43" fontId="0" fillId="0" borderId="0" xfId="47" applyFont="1" applyFill="1" applyBorder="1" applyAlignment="1" applyProtection="1">
      <alignment horizontal="right"/>
      <protection/>
    </xf>
    <xf numFmtId="4" fontId="0" fillId="0" borderId="0" xfId="47" applyNumberFormat="1" applyFont="1" applyFill="1" applyAlignment="1">
      <alignment/>
    </xf>
    <xf numFmtId="4" fontId="0" fillId="0" borderId="0" xfId="47" applyNumberFormat="1" applyFont="1" applyFill="1" applyBorder="1" applyAlignment="1" applyProtection="1">
      <alignment horizontal="right"/>
      <protection/>
    </xf>
    <xf numFmtId="43" fontId="0" fillId="0" borderId="0" xfId="47" applyFont="1" applyFill="1" applyBorder="1" applyAlignment="1" applyProtection="1">
      <alignment vertical="center"/>
      <protection/>
    </xf>
    <xf numFmtId="43" fontId="0" fillId="0" borderId="0" xfId="47" applyFont="1" applyFill="1" applyBorder="1" applyAlignment="1" applyProtection="1">
      <alignment horizontal="right" vertical="center"/>
      <protection/>
    </xf>
    <xf numFmtId="43" fontId="33" fillId="0" borderId="0" xfId="47" applyFont="1" applyFill="1" applyBorder="1" applyAlignment="1" applyProtection="1">
      <alignment vertical="center"/>
      <protection/>
    </xf>
    <xf numFmtId="43" fontId="0" fillId="0" borderId="0" xfId="47" applyFont="1" applyFill="1" applyAlignment="1">
      <alignment horizontal="right"/>
    </xf>
    <xf numFmtId="43" fontId="0" fillId="0" borderId="0" xfId="47" applyFont="1" applyFill="1" applyAlignment="1">
      <alignment/>
    </xf>
    <xf numFmtId="43" fontId="0" fillId="0" borderId="0" xfId="47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43" fontId="0" fillId="0" borderId="0" xfId="47" applyFont="1" applyFill="1" applyAlignment="1">
      <alignment horizontal="center" vertical="center"/>
    </xf>
    <xf numFmtId="43" fontId="0" fillId="0" borderId="0" xfId="47" applyFont="1" applyAlignment="1">
      <alignment horizontal="center" vertical="center"/>
    </xf>
    <xf numFmtId="43" fontId="0" fillId="0" borderId="0" xfId="47" applyFont="1" applyFill="1" applyAlignment="1">
      <alignment horizontal="center"/>
    </xf>
    <xf numFmtId="0" fontId="0" fillId="0" borderId="0" xfId="0" applyNumberFormat="1" applyFont="1" applyFill="1" applyAlignment="1">
      <alignment horizontal="right"/>
    </xf>
    <xf numFmtId="14" fontId="34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F26" sqref="F26"/>
    </sheetView>
  </sheetViews>
  <sheetFormatPr defaultColWidth="11.00390625" defaultRowHeight="15.75" customHeight="1"/>
  <cols>
    <col min="1" max="1" width="15.00390625" style="7" bestFit="1" customWidth="1"/>
    <col min="2" max="2" width="20.375" style="6" bestFit="1" customWidth="1"/>
    <col min="3" max="3" width="9.375" style="6" customWidth="1"/>
    <col min="4" max="4" width="13.375" style="6" bestFit="1" customWidth="1"/>
    <col min="5" max="5" width="19.00390625" style="15" customWidth="1"/>
    <col min="6" max="6" width="15.50390625" style="16" bestFit="1" customWidth="1"/>
    <col min="7" max="16384" width="11.00390625" style="6" customWidth="1"/>
  </cols>
  <sheetData>
    <row r="1" spans="1:5" ht="15.75" customHeight="1">
      <c r="A1" s="7" t="s">
        <v>0</v>
      </c>
      <c r="B1" s="6" t="s">
        <v>13</v>
      </c>
      <c r="C1" s="6" t="s">
        <v>14</v>
      </c>
      <c r="D1" s="6" t="s">
        <v>2</v>
      </c>
      <c r="E1" s="15" t="s">
        <v>3</v>
      </c>
    </row>
    <row r="2" spans="1:6" ht="15.75" customHeight="1">
      <c r="A2" s="5">
        <v>43101</v>
      </c>
      <c r="B2" s="5">
        <v>43131</v>
      </c>
      <c r="C2" s="6">
        <f aca="true" t="shared" si="0" ref="C2:C9">DAYS360(A2,B2)</f>
        <v>30</v>
      </c>
      <c r="D2" s="6">
        <f aca="true" t="shared" si="1" ref="D2:D9">C2-30</f>
        <v>0</v>
      </c>
      <c r="E2" s="22">
        <v>1217.02</v>
      </c>
      <c r="F2" s="16">
        <f aca="true" t="shared" si="2" ref="F2:F9">D2*E2</f>
        <v>0</v>
      </c>
    </row>
    <row r="3" spans="1:6" ht="15.75" customHeight="1">
      <c r="A3" s="5">
        <v>43116</v>
      </c>
      <c r="B3" s="5">
        <v>43131</v>
      </c>
      <c r="C3" s="6">
        <f t="shared" si="0"/>
        <v>15</v>
      </c>
      <c r="D3" s="6">
        <f t="shared" si="1"/>
        <v>-15</v>
      </c>
      <c r="E3" s="22">
        <v>336.75</v>
      </c>
      <c r="F3" s="16">
        <f t="shared" si="2"/>
        <v>-5051.25</v>
      </c>
    </row>
    <row r="4" spans="1:6" ht="15.75" customHeight="1">
      <c r="A4" s="5">
        <v>43125</v>
      </c>
      <c r="B4" s="5">
        <v>43131</v>
      </c>
      <c r="C4" s="6">
        <f t="shared" si="0"/>
        <v>6</v>
      </c>
      <c r="D4" s="6">
        <f t="shared" si="1"/>
        <v>-24</v>
      </c>
      <c r="E4" s="22">
        <v>600.08</v>
      </c>
      <c r="F4" s="16">
        <f t="shared" si="2"/>
        <v>-14401.920000000002</v>
      </c>
    </row>
    <row r="5" spans="1:6" ht="15.75" customHeight="1">
      <c r="A5" s="5">
        <v>43130</v>
      </c>
      <c r="B5" s="5">
        <v>43131</v>
      </c>
      <c r="C5" s="6">
        <f t="shared" si="0"/>
        <v>0</v>
      </c>
      <c r="D5" s="6">
        <f t="shared" si="1"/>
        <v>-30</v>
      </c>
      <c r="E5" s="22">
        <v>1893.65</v>
      </c>
      <c r="F5" s="16">
        <f t="shared" si="2"/>
        <v>-56809.5</v>
      </c>
    </row>
    <row r="6" spans="1:6" ht="15.75" customHeight="1">
      <c r="A6" s="5">
        <v>43130</v>
      </c>
      <c r="B6" s="5">
        <v>43131</v>
      </c>
      <c r="C6" s="6">
        <f t="shared" si="0"/>
        <v>0</v>
      </c>
      <c r="D6" s="6">
        <f t="shared" si="1"/>
        <v>-30</v>
      </c>
      <c r="E6" s="22">
        <v>962.54</v>
      </c>
      <c r="F6" s="16">
        <f t="shared" si="2"/>
        <v>-28876.199999999997</v>
      </c>
    </row>
    <row r="7" spans="1:6" ht="15.75" customHeight="1">
      <c r="A7" s="5">
        <v>43130</v>
      </c>
      <c r="B7" s="5">
        <v>43131</v>
      </c>
      <c r="C7" s="6">
        <f t="shared" si="0"/>
        <v>0</v>
      </c>
      <c r="D7" s="6">
        <f t="shared" si="1"/>
        <v>-30</v>
      </c>
      <c r="E7" s="22">
        <v>193.56</v>
      </c>
      <c r="F7" s="16">
        <f t="shared" si="2"/>
        <v>-5806.8</v>
      </c>
    </row>
    <row r="8" spans="1:6" ht="15.75" customHeight="1">
      <c r="A8" s="5">
        <v>43130</v>
      </c>
      <c r="B8" s="5">
        <v>43131</v>
      </c>
      <c r="C8" s="6">
        <f t="shared" si="0"/>
        <v>0</v>
      </c>
      <c r="D8" s="6">
        <f t="shared" si="1"/>
        <v>-30</v>
      </c>
      <c r="E8" s="22">
        <v>240.81</v>
      </c>
      <c r="F8" s="16">
        <f t="shared" si="2"/>
        <v>-7224.3</v>
      </c>
    </row>
    <row r="9" spans="1:6" ht="15.75" customHeight="1">
      <c r="A9" s="5">
        <v>43131</v>
      </c>
      <c r="B9" s="5">
        <v>43131</v>
      </c>
      <c r="C9" s="6">
        <f t="shared" si="0"/>
        <v>0</v>
      </c>
      <c r="D9" s="6">
        <f t="shared" si="1"/>
        <v>-30</v>
      </c>
      <c r="E9" s="22">
        <v>4384.07</v>
      </c>
      <c r="F9" s="16">
        <f t="shared" si="2"/>
        <v>-131522.09999999998</v>
      </c>
    </row>
    <row r="10" ht="15.75" customHeight="1">
      <c r="B10" s="5"/>
    </row>
    <row r="11" spans="2:6" ht="15.75" customHeight="1">
      <c r="B11" s="5"/>
      <c r="E11" s="15">
        <f>SUM(E2:E9)</f>
        <v>9828.48</v>
      </c>
      <c r="F11" s="17">
        <f>SUM(F2:F10)</f>
        <v>-249692.06999999998</v>
      </c>
    </row>
    <row r="12" ht="15.75" customHeight="1">
      <c r="B12" s="5"/>
    </row>
    <row r="13" spans="2:6" ht="15.75" customHeight="1">
      <c r="B13" s="5"/>
      <c r="E13" s="15" t="s">
        <v>4</v>
      </c>
      <c r="F13" s="16">
        <f>F11/E11</f>
        <v>-25.40495274956046</v>
      </c>
    </row>
    <row r="14" spans="2:6" ht="15.75" customHeight="1">
      <c r="B14" s="5"/>
      <c r="E14" s="8" t="s">
        <v>5</v>
      </c>
      <c r="F14" s="16">
        <f>E11</f>
        <v>9828.48</v>
      </c>
    </row>
    <row r="15" ht="15.75" customHeight="1">
      <c r="B15" s="5"/>
    </row>
    <row r="52" ht="15.75" customHeight="1">
      <c r="F52" s="1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55">
      <selection activeCell="H88" sqref="H88"/>
    </sheetView>
  </sheetViews>
  <sheetFormatPr defaultColWidth="11.00390625" defaultRowHeight="15.75" customHeight="1"/>
  <cols>
    <col min="1" max="1" width="15.00390625" style="1" bestFit="1" customWidth="1"/>
    <col min="2" max="2" width="17.625" style="2" customWidth="1"/>
    <col min="3" max="3" width="12.625" style="2" bestFit="1" customWidth="1"/>
    <col min="4" max="4" width="15.125" style="2" bestFit="1" customWidth="1"/>
    <col min="5" max="5" width="20.50390625" style="18" customWidth="1"/>
    <col min="6" max="6" width="19.50390625" style="11" customWidth="1"/>
    <col min="7" max="16384" width="11.00390625" style="3" customWidth="1"/>
  </cols>
  <sheetData>
    <row r="1" spans="1:5" ht="15.75" customHeight="1">
      <c r="A1" s="1" t="s">
        <v>0</v>
      </c>
      <c r="B1" s="2" t="s">
        <v>1</v>
      </c>
      <c r="C1" s="2" t="s">
        <v>6</v>
      </c>
      <c r="D1" s="2" t="s">
        <v>7</v>
      </c>
      <c r="E1" s="18" t="s">
        <v>8</v>
      </c>
    </row>
    <row r="2" spans="1:6" ht="15.75" customHeight="1">
      <c r="A2" s="24">
        <v>43101</v>
      </c>
      <c r="B2" s="24">
        <v>43101</v>
      </c>
      <c r="C2" s="8">
        <f>DAYS360(A2,B2)</f>
        <v>0</v>
      </c>
      <c r="D2" s="4">
        <f>C2-30</f>
        <v>-30</v>
      </c>
      <c r="E2" s="21">
        <v>356.07</v>
      </c>
      <c r="F2" s="12">
        <f>E2*D2</f>
        <v>-10682.1</v>
      </c>
    </row>
    <row r="3" spans="1:6" ht="15.75" customHeight="1">
      <c r="A3" s="24">
        <v>43101</v>
      </c>
      <c r="B3" s="24">
        <v>43101</v>
      </c>
      <c r="C3" s="8">
        <f>DAYS360(A3,B3)</f>
        <v>0</v>
      </c>
      <c r="D3" s="4">
        <f>C3-30</f>
        <v>-30</v>
      </c>
      <c r="E3" s="21">
        <v>16.94</v>
      </c>
      <c r="F3" s="12">
        <f>E3*D3</f>
        <v>-508.20000000000005</v>
      </c>
    </row>
    <row r="4" spans="1:6" ht="15.75" customHeight="1">
      <c r="A4" s="24">
        <v>43101</v>
      </c>
      <c r="B4" s="24">
        <v>43101</v>
      </c>
      <c r="C4" s="8">
        <f>DAYS360(A4,B4)</f>
        <v>0</v>
      </c>
      <c r="D4" s="4">
        <f>C4-30</f>
        <v>-30</v>
      </c>
      <c r="E4" s="21">
        <v>788.21</v>
      </c>
      <c r="F4" s="12">
        <f>E4*D4</f>
        <v>-23646.300000000003</v>
      </c>
    </row>
    <row r="5" spans="1:6" ht="15.75" customHeight="1">
      <c r="A5" s="9">
        <v>43101</v>
      </c>
      <c r="B5" s="29">
        <v>43104</v>
      </c>
      <c r="C5" s="8">
        <f>DAYS360(A5,B5)</f>
        <v>3</v>
      </c>
      <c r="D5" s="4">
        <f>C5-30</f>
        <v>-27</v>
      </c>
      <c r="E5" s="25">
        <v>77.66</v>
      </c>
      <c r="F5" s="12">
        <f>E5*D5</f>
        <v>-2096.8199999999997</v>
      </c>
    </row>
    <row r="6" spans="1:6" ht="15.75" customHeight="1">
      <c r="A6" s="24">
        <v>43104</v>
      </c>
      <c r="B6" s="24">
        <v>43104</v>
      </c>
      <c r="C6" s="8">
        <f>DAYS360(A6,B6)</f>
        <v>0</v>
      </c>
      <c r="D6" s="4">
        <f>C6-30</f>
        <v>-30</v>
      </c>
      <c r="E6" s="21">
        <v>77.66</v>
      </c>
      <c r="F6" s="12">
        <f>E6*D6</f>
        <v>-2329.7999999999997</v>
      </c>
    </row>
    <row r="7" spans="1:6" ht="15.75" customHeight="1">
      <c r="A7" s="24">
        <v>43105</v>
      </c>
      <c r="B7" s="24">
        <v>43105</v>
      </c>
      <c r="C7" s="8">
        <f>DAYS360(A7,B7)</f>
        <v>0</v>
      </c>
      <c r="D7" s="4">
        <f>C7-30</f>
        <v>-30</v>
      </c>
      <c r="E7" s="21">
        <v>1218.25</v>
      </c>
      <c r="F7" s="12">
        <f>E7*D7</f>
        <v>-36547.5</v>
      </c>
    </row>
    <row r="8" spans="1:6" ht="15.75" customHeight="1">
      <c r="A8" s="24">
        <v>43108</v>
      </c>
      <c r="B8" s="24">
        <v>43108</v>
      </c>
      <c r="C8" s="8">
        <f>DAYS360(A8,B8)</f>
        <v>0</v>
      </c>
      <c r="D8" s="4">
        <f>C8-30</f>
        <v>-30</v>
      </c>
      <c r="E8" s="21">
        <v>4023.75</v>
      </c>
      <c r="F8" s="12">
        <f>E8*D8</f>
        <v>-120712.5</v>
      </c>
    </row>
    <row r="9" spans="1:6" ht="15.75" customHeight="1">
      <c r="A9" s="24">
        <v>43108</v>
      </c>
      <c r="B9" s="24">
        <v>43108</v>
      </c>
      <c r="C9" s="8">
        <f>DAYS360(A9,B9)</f>
        <v>0</v>
      </c>
      <c r="D9" s="4">
        <f>C9-30</f>
        <v>-30</v>
      </c>
      <c r="E9" s="21">
        <v>31.1</v>
      </c>
      <c r="F9" s="12">
        <f>E9*D9</f>
        <v>-933</v>
      </c>
    </row>
    <row r="10" spans="1:6" ht="15.75" customHeight="1">
      <c r="A10" s="24">
        <v>43109</v>
      </c>
      <c r="B10" s="24">
        <v>43109</v>
      </c>
      <c r="C10" s="8">
        <f>DAYS360(A10,B10)</f>
        <v>0</v>
      </c>
      <c r="D10" s="4">
        <f>C10-30</f>
        <v>-30</v>
      </c>
      <c r="E10" s="21">
        <v>7.27</v>
      </c>
      <c r="F10" s="12">
        <f>E10*D10</f>
        <v>-218.1</v>
      </c>
    </row>
    <row r="11" spans="1:6" ht="15.75" customHeight="1">
      <c r="A11" s="24">
        <v>43081</v>
      </c>
      <c r="B11" s="1">
        <v>43112</v>
      </c>
      <c r="C11" s="8">
        <f>DAYS360(A11,B11)</f>
        <v>30</v>
      </c>
      <c r="D11" s="4">
        <f>C11-30</f>
        <v>0</v>
      </c>
      <c r="E11" s="27">
        <v>1179.9</v>
      </c>
      <c r="F11" s="12">
        <f>E11*D11</f>
        <v>0</v>
      </c>
    </row>
    <row r="12" spans="1:6" ht="15.75" customHeight="1">
      <c r="A12" s="24">
        <v>43095</v>
      </c>
      <c r="B12" s="1">
        <v>43112</v>
      </c>
      <c r="C12" s="8">
        <f>DAYS360(A12,B12)</f>
        <v>16</v>
      </c>
      <c r="D12" s="4">
        <f>C12-30</f>
        <v>-14</v>
      </c>
      <c r="E12" s="27">
        <v>413.76</v>
      </c>
      <c r="F12" s="12">
        <f>E12*D12</f>
        <v>-5792.639999999999</v>
      </c>
    </row>
    <row r="13" spans="1:6" ht="15.75" customHeight="1">
      <c r="A13" s="24">
        <v>43096</v>
      </c>
      <c r="B13" s="1">
        <v>43112</v>
      </c>
      <c r="C13" s="8">
        <f>DAYS360(A13,B13)</f>
        <v>15</v>
      </c>
      <c r="D13" s="4">
        <f>C13-30</f>
        <v>-15</v>
      </c>
      <c r="E13" s="27">
        <v>683.47</v>
      </c>
      <c r="F13" s="12">
        <f>E13*D13</f>
        <v>-10252.050000000001</v>
      </c>
    </row>
    <row r="14" spans="1:6" ht="15.75" customHeight="1">
      <c r="A14" s="24">
        <v>43096</v>
      </c>
      <c r="B14" s="24">
        <v>43112</v>
      </c>
      <c r="C14" s="8">
        <f>DAYS360(A14,B14)</f>
        <v>15</v>
      </c>
      <c r="D14" s="4">
        <f>C14-30</f>
        <v>-15</v>
      </c>
      <c r="E14" s="27">
        <v>233.77</v>
      </c>
      <c r="F14" s="12">
        <f>E14*D14</f>
        <v>-3506.55</v>
      </c>
    </row>
    <row r="15" spans="1:6" ht="15.75" customHeight="1">
      <c r="A15" s="24">
        <v>43096</v>
      </c>
      <c r="B15" s="1">
        <v>43112</v>
      </c>
      <c r="C15" s="8">
        <f>DAYS360(A15,B15)</f>
        <v>15</v>
      </c>
      <c r="D15" s="4">
        <f>C15-30</f>
        <v>-15</v>
      </c>
      <c r="E15" s="27">
        <v>466.23</v>
      </c>
      <c r="F15" s="12">
        <f>E15*D15</f>
        <v>-6993.450000000001</v>
      </c>
    </row>
    <row r="16" spans="1:6" ht="15.75" customHeight="1">
      <c r="A16" s="24">
        <v>43096</v>
      </c>
      <c r="B16" s="24">
        <v>43112</v>
      </c>
      <c r="C16" s="8">
        <f>DAYS360(A16,B16)</f>
        <v>15</v>
      </c>
      <c r="D16" s="4">
        <f>C16-30</f>
        <v>-15</v>
      </c>
      <c r="E16" s="27">
        <v>2943.74</v>
      </c>
      <c r="F16" s="12">
        <f>E16*D16</f>
        <v>-44156.1</v>
      </c>
    </row>
    <row r="17" spans="1:6" ht="15.75" customHeight="1">
      <c r="A17" s="24">
        <v>43097</v>
      </c>
      <c r="B17" s="24">
        <v>43112</v>
      </c>
      <c r="C17" s="8">
        <f>DAYS360(A17,B17)</f>
        <v>14</v>
      </c>
      <c r="D17" s="4">
        <f>C17-30</f>
        <v>-16</v>
      </c>
      <c r="E17" s="27">
        <v>605</v>
      </c>
      <c r="F17" s="12">
        <f>E17*D17</f>
        <v>-9680</v>
      </c>
    </row>
    <row r="18" spans="1:6" ht="15.75" customHeight="1">
      <c r="A18" s="1">
        <v>43097</v>
      </c>
      <c r="B18" s="1">
        <v>43112</v>
      </c>
      <c r="C18" s="8">
        <f>DAYS360(A18,B18)</f>
        <v>14</v>
      </c>
      <c r="D18" s="14">
        <f>C18-30</f>
        <v>-16</v>
      </c>
      <c r="E18" s="26">
        <v>607.35</v>
      </c>
      <c r="F18" s="11">
        <f>E18*D18</f>
        <v>-9717.6</v>
      </c>
    </row>
    <row r="19" spans="1:6" ht="15.75" customHeight="1">
      <c r="A19" s="24">
        <v>43097</v>
      </c>
      <c r="B19" s="24">
        <v>43112</v>
      </c>
      <c r="C19" s="8">
        <f>DAYS360(A19,B19)</f>
        <v>14</v>
      </c>
      <c r="D19" s="4">
        <f>C19-30</f>
        <v>-16</v>
      </c>
      <c r="E19" s="27">
        <v>1179.9</v>
      </c>
      <c r="F19" s="12">
        <f>E19*D19</f>
        <v>-18878.4</v>
      </c>
    </row>
    <row r="20" spans="1:6" ht="15.75" customHeight="1">
      <c r="A20" s="24">
        <v>43097</v>
      </c>
      <c r="B20" s="24">
        <v>43112</v>
      </c>
      <c r="C20" s="8">
        <f>DAYS360(A20,B20)</f>
        <v>14</v>
      </c>
      <c r="D20" s="4">
        <f>C20-30</f>
        <v>-16</v>
      </c>
      <c r="E20" s="27">
        <v>6167.78</v>
      </c>
      <c r="F20" s="12">
        <f>E20*D20</f>
        <v>-98684.48</v>
      </c>
    </row>
    <row r="21" spans="1:6" ht="15.75" customHeight="1">
      <c r="A21" s="24">
        <v>43099</v>
      </c>
      <c r="B21" s="1">
        <v>43112</v>
      </c>
      <c r="C21" s="8">
        <f>DAYS360(A21,B21)</f>
        <v>12</v>
      </c>
      <c r="D21" s="4">
        <f>C21-30</f>
        <v>-18</v>
      </c>
      <c r="E21" s="27">
        <v>926.32</v>
      </c>
      <c r="F21" s="12">
        <f>E21*D21</f>
        <v>-16673.760000000002</v>
      </c>
    </row>
    <row r="22" spans="1:6" ht="15.75" customHeight="1">
      <c r="A22" s="24">
        <v>43099</v>
      </c>
      <c r="B22" s="24">
        <v>43112</v>
      </c>
      <c r="C22" s="8">
        <f>DAYS360(A22,B22)</f>
        <v>12</v>
      </c>
      <c r="D22" s="4">
        <f>C22-30</f>
        <v>-18</v>
      </c>
      <c r="E22" s="27">
        <v>344.1</v>
      </c>
      <c r="F22" s="12">
        <f>E22*D22</f>
        <v>-6193.8</v>
      </c>
    </row>
    <row r="23" spans="1:6" ht="15.75" customHeight="1">
      <c r="A23" s="24">
        <v>43100</v>
      </c>
      <c r="B23" s="24">
        <v>43112</v>
      </c>
      <c r="C23" s="8">
        <f>DAYS360(A23,B23)</f>
        <v>12</v>
      </c>
      <c r="D23" s="4">
        <f>C23-30</f>
        <v>-18</v>
      </c>
      <c r="E23" s="27">
        <v>3291.3</v>
      </c>
      <c r="F23" s="12">
        <f>E23*D23</f>
        <v>-59243.4</v>
      </c>
    </row>
    <row r="24" spans="1:6" ht="15.75" customHeight="1">
      <c r="A24" s="1">
        <v>43100</v>
      </c>
      <c r="B24" s="24">
        <v>43112</v>
      </c>
      <c r="C24" s="8">
        <f>DAYS360(A24,B24)</f>
        <v>12</v>
      </c>
      <c r="D24" s="14">
        <f>C24-30</f>
        <v>-18</v>
      </c>
      <c r="E24" s="26">
        <v>629.2</v>
      </c>
      <c r="F24" s="11">
        <f>E24*D24</f>
        <v>-11325.6</v>
      </c>
    </row>
    <row r="25" spans="1:6" ht="15.75" customHeight="1">
      <c r="A25" s="24">
        <v>43100</v>
      </c>
      <c r="B25" s="1">
        <v>43112</v>
      </c>
      <c r="C25" s="8">
        <f>DAYS360(A25,B25)</f>
        <v>12</v>
      </c>
      <c r="D25" s="4">
        <f>C25-30</f>
        <v>-18</v>
      </c>
      <c r="E25" s="27">
        <v>2167.92</v>
      </c>
      <c r="F25" s="12">
        <f>E25*D25</f>
        <v>-39022.56</v>
      </c>
    </row>
    <row r="26" spans="1:6" ht="15.75" customHeight="1">
      <c r="A26" s="9">
        <v>43101</v>
      </c>
      <c r="B26" s="29">
        <v>43112</v>
      </c>
      <c r="C26" s="8">
        <f>DAYS360(A26,B26)</f>
        <v>11</v>
      </c>
      <c r="D26" s="4">
        <f>C26-30</f>
        <v>-19</v>
      </c>
      <c r="E26" s="25">
        <v>297.79</v>
      </c>
      <c r="F26" s="12">
        <f>E26*D26</f>
        <v>-5658.01</v>
      </c>
    </row>
    <row r="27" spans="1:6" ht="15.75" customHeight="1">
      <c r="A27" s="24">
        <v>43102</v>
      </c>
      <c r="B27" s="1">
        <v>43112</v>
      </c>
      <c r="C27" s="8">
        <f>DAYS360(A27,B27)</f>
        <v>10</v>
      </c>
      <c r="D27" s="4">
        <f>C27-30</f>
        <v>-20</v>
      </c>
      <c r="E27" s="27">
        <v>1297.12</v>
      </c>
      <c r="F27" s="12">
        <f>E27*D27</f>
        <v>-25942.399999999998</v>
      </c>
    </row>
    <row r="28" spans="1:6" ht="15.75" customHeight="1">
      <c r="A28" s="24">
        <v>43105</v>
      </c>
      <c r="B28" s="24">
        <v>43112</v>
      </c>
      <c r="C28" s="8">
        <f>DAYS360(A28,B28)</f>
        <v>7</v>
      </c>
      <c r="D28" s="4">
        <f>C28-30</f>
        <v>-23</v>
      </c>
      <c r="E28" s="27">
        <v>1210</v>
      </c>
      <c r="F28" s="12">
        <f>E28*D28</f>
        <v>-27830</v>
      </c>
    </row>
    <row r="29" spans="1:6" ht="15.75" customHeight="1">
      <c r="A29" s="24">
        <v>43105</v>
      </c>
      <c r="B29" s="1">
        <v>43112</v>
      </c>
      <c r="C29" s="8">
        <f>DAYS360(A29,B29)</f>
        <v>7</v>
      </c>
      <c r="D29" s="4">
        <f>C29-30</f>
        <v>-23</v>
      </c>
      <c r="E29" s="27">
        <v>3097.6</v>
      </c>
      <c r="F29" s="12">
        <f>E29*D29</f>
        <v>-71244.8</v>
      </c>
    </row>
    <row r="30" spans="1:6" ht="15.75" customHeight="1">
      <c r="A30" s="24">
        <v>43108</v>
      </c>
      <c r="B30" s="1">
        <v>43112</v>
      </c>
      <c r="C30" s="8">
        <f>DAYS360(A30,B30)</f>
        <v>4</v>
      </c>
      <c r="D30" s="4">
        <f>C30-30</f>
        <v>-26</v>
      </c>
      <c r="E30" s="27">
        <v>1778.7</v>
      </c>
      <c r="F30" s="12">
        <f>E30*D30</f>
        <v>-46246.200000000004</v>
      </c>
    </row>
    <row r="31" spans="1:6" ht="15.75" customHeight="1">
      <c r="A31" s="24">
        <v>43108</v>
      </c>
      <c r="B31" s="24">
        <v>43112</v>
      </c>
      <c r="C31" s="8">
        <f>DAYS360(A31,B31)</f>
        <v>4</v>
      </c>
      <c r="D31" s="4">
        <f>C31-30</f>
        <v>-26</v>
      </c>
      <c r="E31" s="27">
        <v>943.8</v>
      </c>
      <c r="F31" s="12">
        <f>E31*D31</f>
        <v>-24538.8</v>
      </c>
    </row>
    <row r="32" spans="1:6" ht="15.75" customHeight="1">
      <c r="A32" s="9">
        <v>43112</v>
      </c>
      <c r="B32" s="9">
        <v>43112</v>
      </c>
      <c r="C32" s="8">
        <f>DAYS360(A32,B32)</f>
        <v>0</v>
      </c>
      <c r="D32" s="4">
        <f>C32-30</f>
        <v>-30</v>
      </c>
      <c r="E32" s="25">
        <v>297.79</v>
      </c>
      <c r="F32" s="12">
        <f>E32*D32</f>
        <v>-8933.7</v>
      </c>
    </row>
    <row r="33" spans="1:6" ht="15.75" customHeight="1">
      <c r="A33" s="9">
        <v>43101</v>
      </c>
      <c r="B33" s="29">
        <v>43115</v>
      </c>
      <c r="C33" s="8">
        <f>DAYS360(A33,B33)</f>
        <v>14</v>
      </c>
      <c r="D33" s="4">
        <f>C33-30</f>
        <v>-16</v>
      </c>
      <c r="E33" s="25">
        <v>634.52</v>
      </c>
      <c r="F33" s="12">
        <f>E33*D33</f>
        <v>-10152.32</v>
      </c>
    </row>
    <row r="34" spans="1:6" ht="15.75" customHeight="1">
      <c r="A34" s="9">
        <v>43114</v>
      </c>
      <c r="B34" s="9">
        <v>43115</v>
      </c>
      <c r="C34" s="8">
        <f>DAYS360(A34,B34)</f>
        <v>1</v>
      </c>
      <c r="D34" s="4">
        <f>C34-30</f>
        <v>-29</v>
      </c>
      <c r="E34" s="25">
        <v>95.59</v>
      </c>
      <c r="F34" s="12">
        <f>E34*D34</f>
        <v>-2772.11</v>
      </c>
    </row>
    <row r="35" spans="1:6" ht="15.75" customHeight="1">
      <c r="A35" s="9">
        <v>43115</v>
      </c>
      <c r="B35" s="9">
        <v>43115</v>
      </c>
      <c r="C35" s="28">
        <f>DAYS360(A35,B35)</f>
        <v>0</v>
      </c>
      <c r="D35" s="4">
        <f>C35-30</f>
        <v>-30</v>
      </c>
      <c r="E35" s="23">
        <v>95.59</v>
      </c>
      <c r="F35" s="12">
        <f>E35*D35</f>
        <v>-2867.7000000000003</v>
      </c>
    </row>
    <row r="36" spans="1:6" ht="15.75" customHeight="1">
      <c r="A36" s="9">
        <v>43115</v>
      </c>
      <c r="B36" s="9">
        <v>43115</v>
      </c>
      <c r="C36" s="8">
        <f>DAYS360(A36,B36)</f>
        <v>0</v>
      </c>
      <c r="D36" s="4">
        <f>C36-30</f>
        <v>-30</v>
      </c>
      <c r="E36" s="23">
        <v>634.52</v>
      </c>
      <c r="F36" s="12">
        <f>E36*D36</f>
        <v>-19035.6</v>
      </c>
    </row>
    <row r="37" spans="1:6" ht="15.75" customHeight="1">
      <c r="A37" s="9">
        <v>43116</v>
      </c>
      <c r="B37" s="9">
        <v>43116</v>
      </c>
      <c r="C37" s="8">
        <f>DAYS360(A37,B37)</f>
        <v>0</v>
      </c>
      <c r="D37" s="4">
        <f>C37-30</f>
        <v>-30</v>
      </c>
      <c r="E37" s="25">
        <v>750</v>
      </c>
      <c r="F37" s="12">
        <f>E37*D37</f>
        <v>-22500</v>
      </c>
    </row>
    <row r="38" spans="1:6" ht="15.75" customHeight="1">
      <c r="A38" s="9">
        <v>43118</v>
      </c>
      <c r="B38" s="9">
        <v>43118</v>
      </c>
      <c r="C38" s="8">
        <f>DAYS360(A38,B38)</f>
        <v>0</v>
      </c>
      <c r="D38" s="4">
        <f>C38-30</f>
        <v>-30</v>
      </c>
      <c r="E38" s="25">
        <v>209.25</v>
      </c>
      <c r="F38" s="12">
        <f>E38*D38</f>
        <v>-6277.5</v>
      </c>
    </row>
    <row r="39" spans="1:6" ht="15.75" customHeight="1">
      <c r="A39" s="9">
        <v>43119</v>
      </c>
      <c r="B39" s="9">
        <v>43119</v>
      </c>
      <c r="C39" s="8">
        <f>DAYS360(A39,B39)</f>
        <v>0</v>
      </c>
      <c r="D39" s="4">
        <f>C39-30</f>
        <v>-30</v>
      </c>
      <c r="E39" s="25">
        <v>30.25</v>
      </c>
      <c r="F39" s="12">
        <f>E39*D39</f>
        <v>-907.5</v>
      </c>
    </row>
    <row r="40" spans="1:6" ht="15.75" customHeight="1">
      <c r="A40" s="9">
        <v>43119</v>
      </c>
      <c r="B40" s="9">
        <v>43119</v>
      </c>
      <c r="C40" s="8">
        <f>DAYS360(A40,B40)</f>
        <v>0</v>
      </c>
      <c r="D40" s="4">
        <f>C40-30</f>
        <v>-30</v>
      </c>
      <c r="E40" s="25">
        <v>90.75</v>
      </c>
      <c r="F40" s="12">
        <f>E40*D40</f>
        <v>-2722.5</v>
      </c>
    </row>
    <row r="41" spans="1:6" ht="15.75" customHeight="1">
      <c r="A41" s="9">
        <v>43119</v>
      </c>
      <c r="B41" s="9">
        <v>43119</v>
      </c>
      <c r="C41" s="8">
        <f>DAYS360(A41,B41)</f>
        <v>0</v>
      </c>
      <c r="D41" s="4">
        <f>C41-30</f>
        <v>-30</v>
      </c>
      <c r="E41" s="25">
        <v>689.7</v>
      </c>
      <c r="F41" s="12">
        <f>E41*D41</f>
        <v>-20691</v>
      </c>
    </row>
    <row r="42" spans="1:6" ht="15.75" customHeight="1">
      <c r="A42" s="9">
        <v>43115</v>
      </c>
      <c r="B42" s="9">
        <v>43124</v>
      </c>
      <c r="C42" s="8">
        <f>DAYS360(A42,B42)</f>
        <v>9</v>
      </c>
      <c r="D42" s="4">
        <f>C42-30</f>
        <v>-21</v>
      </c>
      <c r="E42" s="25">
        <v>387.45</v>
      </c>
      <c r="F42" s="12">
        <f>E42*D42</f>
        <v>-8136.45</v>
      </c>
    </row>
    <row r="43" spans="1:6" ht="15.75" customHeight="1">
      <c r="A43" s="1">
        <v>43124</v>
      </c>
      <c r="B43" s="9">
        <v>43124</v>
      </c>
      <c r="C43" s="8">
        <f>DAYS360(A43,B43)</f>
        <v>0</v>
      </c>
      <c r="D43" s="4">
        <f>C43-30</f>
        <v>-30</v>
      </c>
      <c r="E43" s="26">
        <v>387.45</v>
      </c>
      <c r="F43" s="12">
        <f>E43*D43</f>
        <v>-11623.5</v>
      </c>
    </row>
    <row r="44" spans="1:6" ht="15.75" customHeight="1">
      <c r="A44" s="9">
        <v>43097</v>
      </c>
      <c r="B44" s="9">
        <v>43131</v>
      </c>
      <c r="C44" s="8">
        <f>DAYS360(A44,B44)</f>
        <v>33</v>
      </c>
      <c r="D44" s="4">
        <f>C44-30</f>
        <v>3</v>
      </c>
      <c r="E44" s="25">
        <v>423.5</v>
      </c>
      <c r="F44" s="12">
        <f>E44*D44</f>
        <v>1270.5</v>
      </c>
    </row>
    <row r="45" spans="1:6" ht="15.75" customHeight="1">
      <c r="A45" s="9">
        <v>43097</v>
      </c>
      <c r="B45" s="9">
        <v>43131</v>
      </c>
      <c r="C45" s="8">
        <f>DAYS360(A45,B45)</f>
        <v>33</v>
      </c>
      <c r="D45" s="4">
        <f>C45-30</f>
        <v>3</v>
      </c>
      <c r="E45" s="25">
        <v>181.5</v>
      </c>
      <c r="F45" s="12">
        <f>E45*D45</f>
        <v>544.5</v>
      </c>
    </row>
    <row r="46" spans="1:6" ht="15.75" customHeight="1">
      <c r="A46" s="9">
        <v>43097</v>
      </c>
      <c r="B46" s="9">
        <v>43131</v>
      </c>
      <c r="C46" s="8">
        <f>DAYS360(A46,B46)</f>
        <v>33</v>
      </c>
      <c r="D46" s="4">
        <f>C46-30</f>
        <v>3</v>
      </c>
      <c r="E46" s="25">
        <v>6000</v>
      </c>
      <c r="F46" s="12">
        <f>E46*D46</f>
        <v>18000</v>
      </c>
    </row>
    <row r="47" spans="1:6" ht="15.75" customHeight="1">
      <c r="A47" s="9">
        <v>43100</v>
      </c>
      <c r="B47" s="9">
        <v>43131</v>
      </c>
      <c r="C47" s="8">
        <f>DAYS360(A47,B47)</f>
        <v>30</v>
      </c>
      <c r="D47" s="4">
        <f>C47-30</f>
        <v>0</v>
      </c>
      <c r="E47" s="25">
        <v>153.56</v>
      </c>
      <c r="F47" s="12">
        <f>E47*D47</f>
        <v>0</v>
      </c>
    </row>
    <row r="48" spans="1:6" ht="15.75" customHeight="1">
      <c r="A48" s="9">
        <v>43100</v>
      </c>
      <c r="B48" s="29">
        <v>43131</v>
      </c>
      <c r="C48" s="8">
        <f>DAYS360(A48,B48)</f>
        <v>30</v>
      </c>
      <c r="D48" s="4">
        <f>C48-30</f>
        <v>0</v>
      </c>
      <c r="E48" s="25">
        <v>12000.01</v>
      </c>
      <c r="F48" s="12">
        <f>E48*D48</f>
        <v>0</v>
      </c>
    </row>
    <row r="49" spans="1:6" ht="15.75" customHeight="1">
      <c r="A49" s="9">
        <v>43100</v>
      </c>
      <c r="B49" s="29">
        <v>43131</v>
      </c>
      <c r="C49" s="8">
        <f>DAYS360(A49,B49)</f>
        <v>30</v>
      </c>
      <c r="D49" s="4">
        <f>C49-30</f>
        <v>0</v>
      </c>
      <c r="E49" s="25">
        <v>504.57</v>
      </c>
      <c r="F49" s="12">
        <f>E49*D49</f>
        <v>0</v>
      </c>
    </row>
    <row r="50" spans="1:6" ht="15.75" customHeight="1">
      <c r="A50" s="9">
        <v>43101</v>
      </c>
      <c r="B50" s="9">
        <v>43131</v>
      </c>
      <c r="C50" s="8">
        <f>DAYS360(A50,B50)</f>
        <v>30</v>
      </c>
      <c r="D50" s="4">
        <f>C50-30</f>
        <v>0</v>
      </c>
      <c r="E50" s="25">
        <v>223.85</v>
      </c>
      <c r="F50" s="12">
        <f>E50*D50</f>
        <v>0</v>
      </c>
    </row>
    <row r="51" spans="1:6" ht="15.75" customHeight="1">
      <c r="A51" s="9">
        <v>43101</v>
      </c>
      <c r="B51" s="9">
        <v>43131</v>
      </c>
      <c r="C51" s="8">
        <f>DAYS360(A51,B51)</f>
        <v>30</v>
      </c>
      <c r="D51" s="4">
        <f>C51-30</f>
        <v>0</v>
      </c>
      <c r="E51" s="25">
        <v>284.35</v>
      </c>
      <c r="F51" s="12">
        <f>E51*D51</f>
        <v>0</v>
      </c>
    </row>
    <row r="52" spans="1:6" ht="15.75" customHeight="1">
      <c r="A52" s="9">
        <v>43101</v>
      </c>
      <c r="B52" s="29">
        <v>43131</v>
      </c>
      <c r="C52" s="8">
        <f>DAYS360(A52,B52)</f>
        <v>30</v>
      </c>
      <c r="D52" s="4">
        <f>C52-30</f>
        <v>0</v>
      </c>
      <c r="E52" s="25">
        <v>385.83</v>
      </c>
      <c r="F52" s="12">
        <f>E52*D52</f>
        <v>0</v>
      </c>
    </row>
    <row r="53" spans="1:6" ht="15.75" customHeight="1">
      <c r="A53" s="9">
        <v>43101</v>
      </c>
      <c r="B53" s="29">
        <v>43131</v>
      </c>
      <c r="C53" s="8">
        <f>DAYS360(A53,B53)</f>
        <v>30</v>
      </c>
      <c r="D53" s="4">
        <f>C53-30</f>
        <v>0</v>
      </c>
      <c r="E53" s="25">
        <v>58.08</v>
      </c>
      <c r="F53" s="12">
        <f>E53*D53</f>
        <v>0</v>
      </c>
    </row>
    <row r="54" spans="1:6" ht="15.75" customHeight="1">
      <c r="A54" s="9">
        <v>43102</v>
      </c>
      <c r="B54" s="29">
        <v>43131</v>
      </c>
      <c r="C54" s="8">
        <f>DAYS360(A54,B54)</f>
        <v>29</v>
      </c>
      <c r="D54" s="4">
        <f>C54-30</f>
        <v>-1</v>
      </c>
      <c r="E54" s="25">
        <v>88.33</v>
      </c>
      <c r="F54" s="12">
        <f>E54*D54</f>
        <v>-88.33</v>
      </c>
    </row>
    <row r="55" spans="1:6" ht="15.75" customHeight="1">
      <c r="A55" s="9">
        <v>43103</v>
      </c>
      <c r="B55" s="29">
        <v>43131</v>
      </c>
      <c r="C55" s="8">
        <f>DAYS360(A55,B55)</f>
        <v>28</v>
      </c>
      <c r="D55" s="4">
        <f>C55-30</f>
        <v>-2</v>
      </c>
      <c r="E55" s="25">
        <v>65.26</v>
      </c>
      <c r="F55" s="12">
        <f>E55*D55</f>
        <v>-130.52</v>
      </c>
    </row>
    <row r="56" spans="1:6" ht="15.75" customHeight="1">
      <c r="A56" s="9">
        <v>43103</v>
      </c>
      <c r="B56" s="9">
        <v>43131</v>
      </c>
      <c r="C56" s="8">
        <f>DAYS360(A56,B56)</f>
        <v>28</v>
      </c>
      <c r="D56" s="4">
        <f>C56-30</f>
        <v>-2</v>
      </c>
      <c r="E56" s="25">
        <v>756.25</v>
      </c>
      <c r="F56" s="12">
        <f>E56*D56</f>
        <v>-1512.5</v>
      </c>
    </row>
    <row r="57" spans="1:6" ht="15.75" customHeight="1">
      <c r="A57" s="1">
        <v>43104</v>
      </c>
      <c r="B57" s="9">
        <v>43131</v>
      </c>
      <c r="C57" s="8">
        <f>DAYS360(A57,B57)</f>
        <v>27</v>
      </c>
      <c r="D57" s="4">
        <f>C57-30</f>
        <v>-3</v>
      </c>
      <c r="E57" s="26">
        <v>4027.36</v>
      </c>
      <c r="F57" s="12">
        <f>E57*D57</f>
        <v>-12082.08</v>
      </c>
    </row>
    <row r="58" spans="1:6" ht="15.75" customHeight="1">
      <c r="A58" s="1">
        <v>43104</v>
      </c>
      <c r="B58" s="9">
        <v>43131</v>
      </c>
      <c r="C58" s="14">
        <f>DAYS360(A58,B58)</f>
        <v>27</v>
      </c>
      <c r="D58" s="14">
        <f>C58-30</f>
        <v>-3</v>
      </c>
      <c r="E58" s="18">
        <v>544.5</v>
      </c>
      <c r="F58" s="11">
        <f>E58*D58</f>
        <v>-1633.5</v>
      </c>
    </row>
    <row r="59" spans="1:6" ht="15.75" customHeight="1">
      <c r="A59" s="9">
        <v>43110</v>
      </c>
      <c r="B59" s="29">
        <v>43131</v>
      </c>
      <c r="C59" s="8">
        <f>DAYS360(A59,B59)</f>
        <v>21</v>
      </c>
      <c r="D59" s="4">
        <f>C59-30</f>
        <v>-9</v>
      </c>
      <c r="E59" s="25">
        <v>88.2</v>
      </c>
      <c r="F59" s="12">
        <f>E59*D59</f>
        <v>-793.8000000000001</v>
      </c>
    </row>
    <row r="60" spans="1:6" ht="15.75" customHeight="1">
      <c r="A60" s="1">
        <v>43111</v>
      </c>
      <c r="B60" s="9">
        <v>43131</v>
      </c>
      <c r="C60" s="8">
        <f>DAYS360(A60,B60)</f>
        <v>20</v>
      </c>
      <c r="D60" s="4">
        <f>C60-30</f>
        <v>-10</v>
      </c>
      <c r="E60" s="26">
        <v>1122.88</v>
      </c>
      <c r="F60" s="12">
        <f>E60*D60</f>
        <v>-11228.800000000001</v>
      </c>
    </row>
    <row r="61" spans="1:6" ht="15.75" customHeight="1">
      <c r="A61" s="9">
        <v>43112</v>
      </c>
      <c r="B61" s="9">
        <v>43131</v>
      </c>
      <c r="C61" s="8">
        <f>DAYS360(A61,B61)</f>
        <v>19</v>
      </c>
      <c r="D61" s="4">
        <f>C61-30</f>
        <v>-11</v>
      </c>
      <c r="E61" s="25">
        <v>1696</v>
      </c>
      <c r="F61" s="12">
        <f>E61*D61</f>
        <v>-18656</v>
      </c>
    </row>
    <row r="62" spans="1:6" ht="15.75" customHeight="1">
      <c r="A62" s="9">
        <v>43112</v>
      </c>
      <c r="B62" s="9">
        <v>43131</v>
      </c>
      <c r="C62" s="8">
        <f>DAYS360(A62,B62)</f>
        <v>19</v>
      </c>
      <c r="D62" s="4">
        <f>C62-30</f>
        <v>-11</v>
      </c>
      <c r="E62" s="25">
        <v>95.73</v>
      </c>
      <c r="F62" s="12">
        <f>E62*D62</f>
        <v>-1053.03</v>
      </c>
    </row>
    <row r="63" spans="1:6" ht="15.75" customHeight="1">
      <c r="A63" s="9">
        <v>43115</v>
      </c>
      <c r="B63" s="9">
        <v>43131</v>
      </c>
      <c r="C63" s="8">
        <f>DAYS360(A63,B63)</f>
        <v>16</v>
      </c>
      <c r="D63" s="4">
        <f>C63-30</f>
        <v>-14</v>
      </c>
      <c r="E63" s="25">
        <v>399.3</v>
      </c>
      <c r="F63" s="12">
        <f>E63*D63</f>
        <v>-5590.2</v>
      </c>
    </row>
    <row r="64" spans="1:6" ht="15.75" customHeight="1">
      <c r="A64" s="9">
        <v>43116</v>
      </c>
      <c r="B64" s="9">
        <v>43131</v>
      </c>
      <c r="C64" s="8">
        <f>DAYS360(A64,B64)</f>
        <v>15</v>
      </c>
      <c r="D64" s="4">
        <f>C64-30</f>
        <v>-15</v>
      </c>
      <c r="E64" s="25">
        <v>520.3</v>
      </c>
      <c r="F64" s="12">
        <f>E64*D64</f>
        <v>-7804.499999999999</v>
      </c>
    </row>
    <row r="65" spans="1:6" ht="15.75" customHeight="1">
      <c r="A65" s="9">
        <v>43116</v>
      </c>
      <c r="B65" s="9">
        <v>43131</v>
      </c>
      <c r="C65" s="8">
        <f>DAYS360(A65,B65)</f>
        <v>15</v>
      </c>
      <c r="D65" s="4">
        <f>C65-30</f>
        <v>-15</v>
      </c>
      <c r="E65" s="25">
        <v>427.12</v>
      </c>
      <c r="F65" s="12">
        <f>E65*D65</f>
        <v>-6406.8</v>
      </c>
    </row>
    <row r="66" spans="1:6" ht="15.75" customHeight="1">
      <c r="A66" s="9">
        <v>43116</v>
      </c>
      <c r="B66" s="9">
        <v>43131</v>
      </c>
      <c r="C66" s="8">
        <f>DAYS360(A66,B66)</f>
        <v>15</v>
      </c>
      <c r="D66" s="4">
        <f>C66-30</f>
        <v>-15</v>
      </c>
      <c r="E66" s="25">
        <v>117.37</v>
      </c>
      <c r="F66" s="12">
        <f>E66*D66</f>
        <v>-1760.5500000000002</v>
      </c>
    </row>
    <row r="67" spans="1:6" ht="15.75" customHeight="1">
      <c r="A67" s="1">
        <v>43119</v>
      </c>
      <c r="B67" s="9">
        <v>43131</v>
      </c>
      <c r="C67" s="14">
        <f>DAYS360(A67,B67)</f>
        <v>12</v>
      </c>
      <c r="D67" s="14">
        <f>C67-30</f>
        <v>-18</v>
      </c>
      <c r="E67" s="18">
        <v>1403.48</v>
      </c>
      <c r="F67" s="11">
        <f>E67*D67</f>
        <v>-25262.64</v>
      </c>
    </row>
    <row r="68" spans="1:6" ht="15.75" customHeight="1">
      <c r="A68" s="9">
        <v>43124</v>
      </c>
      <c r="B68" s="9">
        <v>43131</v>
      </c>
      <c r="C68" s="8">
        <f>DAYS360(A68,B68)</f>
        <v>7</v>
      </c>
      <c r="D68" s="4">
        <f>C68-30</f>
        <v>-23</v>
      </c>
      <c r="E68" s="25">
        <v>30.53</v>
      </c>
      <c r="F68" s="12">
        <f>E68*D68</f>
        <v>-702.19</v>
      </c>
    </row>
    <row r="69" spans="1:6" ht="15.75" customHeight="1">
      <c r="A69" s="9">
        <v>43125</v>
      </c>
      <c r="B69" s="9">
        <v>43131</v>
      </c>
      <c r="C69" s="8">
        <f>DAYS360(A69,B69)</f>
        <v>6</v>
      </c>
      <c r="D69" s="4">
        <f>C69-30</f>
        <v>-24</v>
      </c>
      <c r="E69" s="25">
        <v>477</v>
      </c>
      <c r="F69" s="12">
        <f>E69*D69</f>
        <v>-11448</v>
      </c>
    </row>
    <row r="70" spans="1:6" ht="15.75" customHeight="1">
      <c r="A70" s="9">
        <v>43125</v>
      </c>
      <c r="B70" s="9">
        <v>43131</v>
      </c>
      <c r="C70" s="8">
        <f>DAYS360(A70,B70)</f>
        <v>6</v>
      </c>
      <c r="D70" s="4">
        <f>C70-30</f>
        <v>-24</v>
      </c>
      <c r="E70" s="25">
        <v>5040.86</v>
      </c>
      <c r="F70" s="12">
        <f>E70*D70</f>
        <v>-120980.63999999998</v>
      </c>
    </row>
    <row r="71" spans="1:6" ht="15.75" customHeight="1">
      <c r="A71" s="9">
        <v>43126</v>
      </c>
      <c r="B71" s="9">
        <v>43131</v>
      </c>
      <c r="C71" s="8">
        <f>DAYS360(A71,B71)</f>
        <v>5</v>
      </c>
      <c r="D71" s="4">
        <f>C71-30</f>
        <v>-25</v>
      </c>
      <c r="E71" s="25">
        <v>217.8</v>
      </c>
      <c r="F71" s="12">
        <f>E71*D71</f>
        <v>-5445</v>
      </c>
    </row>
    <row r="72" spans="1:6" ht="15.75" customHeight="1">
      <c r="A72" s="9"/>
      <c r="B72" s="9"/>
      <c r="C72" s="8"/>
      <c r="D72" s="4"/>
      <c r="E72" s="25"/>
      <c r="F72" s="12"/>
    </row>
    <row r="73" spans="2:4" ht="15.75" customHeight="1">
      <c r="B73" s="1"/>
      <c r="C73" s="14"/>
      <c r="D73" s="14"/>
    </row>
    <row r="74" spans="5:6" ht="15.75" customHeight="1">
      <c r="E74" s="10">
        <f>SUM(E2:E73)</f>
        <v>78698.03999999998</v>
      </c>
      <c r="F74" s="10">
        <f>SUM(F2:F73)</f>
        <v>-1068638.88</v>
      </c>
    </row>
    <row r="75" ht="15.75" customHeight="1">
      <c r="E75" s="19"/>
    </row>
    <row r="76" spans="5:6" ht="15.75" customHeight="1">
      <c r="E76" s="19" t="s">
        <v>9</v>
      </c>
      <c r="F76" s="11">
        <f>F74/E74</f>
        <v>-13.578977062198756</v>
      </c>
    </row>
    <row r="77" spans="5:6" ht="15.75" customHeight="1">
      <c r="E77" s="19" t="s">
        <v>10</v>
      </c>
      <c r="F77" s="11">
        <f>E74</f>
        <v>78698.03999999998</v>
      </c>
    </row>
    <row r="78" ht="15.75" customHeight="1">
      <c r="E78" s="19"/>
    </row>
    <row r="79" spans="5:6" ht="15.75" customHeight="1">
      <c r="E79" s="19" t="s">
        <v>11</v>
      </c>
      <c r="F79" s="11">
        <f>+'RATIO DE LAS PENDIENTES DE PAGO'!F13</f>
        <v>-25.40495274956046</v>
      </c>
    </row>
    <row r="80" spans="5:6" ht="15.75" customHeight="1">
      <c r="E80" s="19" t="s">
        <v>5</v>
      </c>
      <c r="F80" s="11">
        <f>+'RATIO DE LAS PENDIENTES DE PAGO'!F14</f>
        <v>9828.48</v>
      </c>
    </row>
    <row r="82" ht="15.75" customHeight="1">
      <c r="F82" s="11">
        <f>(F76*F77)+(F79*F80)</f>
        <v>-1318330.95</v>
      </c>
    </row>
    <row r="83" ht="15.75" customHeight="1">
      <c r="F83" s="11">
        <f>F77+F80</f>
        <v>88526.51999999997</v>
      </c>
    </row>
    <row r="85" spans="5:6" ht="15.75" customHeight="1">
      <c r="E85" s="20" t="s">
        <v>12</v>
      </c>
      <c r="F85" s="13">
        <f>F82/F83</f>
        <v>-14.891932383651818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invitado</dc:creator>
  <cp:keywords/>
  <dc:description/>
  <cp:lastModifiedBy>Enrique Lapeña</cp:lastModifiedBy>
  <cp:lastPrinted>2017-08-04T11:17:10Z</cp:lastPrinted>
  <dcterms:created xsi:type="dcterms:W3CDTF">2016-02-08T19:42:20Z</dcterms:created>
  <dcterms:modified xsi:type="dcterms:W3CDTF">2018-02-05T10:34:35Z</dcterms:modified>
  <cp:category/>
  <cp:version/>
  <cp:contentType/>
  <cp:contentStatus/>
</cp:coreProperties>
</file>