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00" activeTab="1"/>
  </bookViews>
  <sheets>
    <sheet name="RATIO DE LAS PENDIENTES DE PAGO" sheetId="1" r:id="rId1"/>
    <sheet name="RATIO DE LAS OPERACIONES PAGADA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<sst xmlns="http://schemas.openxmlformats.org/spreadsheetml/2006/main" count="17" uniqueCount="15">
  <si>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FECHA REGISTRO</t>
  </si>
  <si>
    <t>FECHA DE PAGO</t>
  </si>
  <si>
    <t>Días de trámite</t>
  </si>
  <si>
    <t>Importe factura</t>
  </si>
  <si>
    <t>RATIO DE LAS OPERACIONES  PENDIENTES DE PAGO</t>
  </si>
  <si>
    <t>IMPORTE PAGOS PENDIENTES</t>
  </si>
  <si>
    <t>DÍAS DE PAGO</t>
  </si>
  <si>
    <t>DÍAS DE TRÁMITE</t>
  </si>
  <si>
    <t>IMPORTE FACTURA</t>
  </si>
  <si>
    <t>RATIO DE LAS OPERACIONES PAGADAS</t>
  </si>
  <si>
    <t>IMPORTE PAGOS REALIZADOS</t>
  </si>
  <si>
    <t>RATIO DE LAS OPERACIONES PENDIENTES DE PAGO</t>
  </si>
  <si>
    <t>PMP</t>
  </si>
  <si>
    <t>FECHA FIN DE PERIODO</t>
  </si>
  <si>
    <t>Pago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</si>
</sst>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#,##0.00&quot;    &quot;;\-* #,##0.00&quot;    &quot;;* \-#&quot;    &quot;;@\ "/>
    <numFmt numFmtId="165" formatCode="mmm\-yyyy"/>
    <numFmt numFmtId="166" formatCode="0.000"/>
    <numFmt numFmtId="167" formatCode="d/m/yyyy"/>
    <numFmt numFmtId="168" formatCode="0.000000000"/>
    <numFmt numFmtId="169" formatCode="0.0000000000"/>
    <numFmt numFmtId="170" formatCode="0.00000000000"/>
    <numFmt numFmtId="171" formatCode="0.0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#,##0.00_ ;[Red]\-#,##0.00\ "/>
    <numFmt numFmtId="178" formatCode="#,##0.00\ &quot;€&quot;;[Red]#,##0.00\ &quot;€&quot;"/>
    <numFmt numFmtId="179" formatCode="[$-C0A]dddd\,\ d\ &quot;de&quot;\ mmmm\ &quot;de&quot;\ yy"/>
    <numFmt numFmtId="180" formatCode="dd\-mm\-yy;@"/>
    <numFmt numFmtId="181" formatCode="[$-C0A]dddd\,\ dd&quot; de &quot;mmmm&quot; de &quot;yyyy"/>
    <numFmt numFmtId="182" formatCode="#,##0.00\ &quot;€&quot;"/>
    <numFmt numFmtId="183" formatCode="[$-C0A]dddd\,\ d&quot; de &quot;mmmm&quot; de &quot;yyyy"/>
    <numFmt numFmtId="184" formatCode="#,##0.00_ ;\-#,##0.0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14" fontId="34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center" vertical="center"/>
    </xf>
    <xf numFmtId="4" fontId="0" fillId="0" borderId="0" xfId="47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33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  <xf numFmtId="43" fontId="0" fillId="0" borderId="0" xfId="47" applyFont="1" applyFill="1" applyBorder="1" applyAlignment="1" applyProtection="1">
      <alignment horizontal="right"/>
      <protection/>
    </xf>
    <xf numFmtId="4" fontId="0" fillId="0" borderId="0" xfId="47" applyNumberFormat="1" applyFont="1" applyFill="1" applyAlignment="1">
      <alignment/>
    </xf>
    <xf numFmtId="4" fontId="0" fillId="0" borderId="0" xfId="47" applyNumberFormat="1" applyFont="1" applyFill="1" applyBorder="1" applyAlignment="1" applyProtection="1">
      <alignment horizontal="right"/>
      <protection/>
    </xf>
    <xf numFmtId="43" fontId="0" fillId="0" borderId="0" xfId="47" applyFont="1" applyFill="1" applyBorder="1" applyAlignment="1" applyProtection="1">
      <alignment vertical="center"/>
      <protection/>
    </xf>
    <xf numFmtId="43" fontId="0" fillId="0" borderId="0" xfId="47" applyFont="1" applyFill="1" applyBorder="1" applyAlignment="1" applyProtection="1">
      <alignment horizontal="right" vertical="center"/>
      <protection/>
    </xf>
    <xf numFmtId="43" fontId="33" fillId="0" borderId="0" xfId="47" applyFont="1" applyFill="1" applyBorder="1" applyAlignment="1" applyProtection="1">
      <alignment vertical="center"/>
      <protection/>
    </xf>
    <xf numFmtId="43" fontId="34" fillId="0" borderId="0" xfId="47" applyFont="1" applyAlignment="1">
      <alignment horizontal="center" vertical="center"/>
    </xf>
    <xf numFmtId="43" fontId="0" fillId="0" borderId="0" xfId="47" applyFont="1" applyFill="1" applyAlignment="1">
      <alignment horizontal="right"/>
    </xf>
    <xf numFmtId="43" fontId="0" fillId="0" borderId="0" xfId="47" applyFont="1" applyFill="1" applyAlignment="1">
      <alignment/>
    </xf>
    <xf numFmtId="43" fontId="0" fillId="0" borderId="0" xfId="47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43" fontId="0" fillId="0" borderId="0" xfId="47" applyFont="1" applyAlignment="1">
      <alignment horizontal="center" vertical="center"/>
    </xf>
    <xf numFmtId="43" fontId="0" fillId="0" borderId="0" xfId="47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E28" sqref="E28"/>
    </sheetView>
  </sheetViews>
  <sheetFormatPr defaultColWidth="11.00390625" defaultRowHeight="15.75" customHeight="1"/>
  <cols>
    <col min="1" max="1" width="15.00390625" style="7" bestFit="1" customWidth="1"/>
    <col min="2" max="2" width="20.375" style="6" bestFit="1" customWidth="1"/>
    <col min="3" max="3" width="9.375" style="6" customWidth="1"/>
    <col min="4" max="4" width="13.375" style="6" bestFit="1" customWidth="1"/>
    <col min="5" max="5" width="19.00390625" style="16" customWidth="1"/>
    <col min="6" max="6" width="15.50390625" style="17" bestFit="1" customWidth="1"/>
    <col min="7" max="16384" width="11.00390625" style="6" customWidth="1"/>
  </cols>
  <sheetData>
    <row r="1" spans="1:5" ht="15.75" customHeight="1">
      <c r="A1" s="7" t="s">
        <v>0</v>
      </c>
      <c r="B1" s="6" t="s">
        <v>13</v>
      </c>
      <c r="C1" s="6" t="s">
        <v>14</v>
      </c>
      <c r="D1" s="6" t="s">
        <v>2</v>
      </c>
      <c r="E1" s="16" t="s">
        <v>3</v>
      </c>
    </row>
    <row r="2" spans="1:6" ht="15.75" customHeight="1">
      <c r="A2" s="5">
        <v>43062</v>
      </c>
      <c r="B2" s="5">
        <v>43069</v>
      </c>
      <c r="C2" s="6">
        <f aca="true" t="shared" si="0" ref="C2:C17">DAYS360(A2,B2)</f>
        <v>7</v>
      </c>
      <c r="D2" s="6">
        <f>C2-30</f>
        <v>-23</v>
      </c>
      <c r="E2" s="24">
        <v>270.6</v>
      </c>
      <c r="F2" s="17">
        <f aca="true" t="shared" si="1" ref="F2:F17">D2*E2</f>
        <v>-6223.8</v>
      </c>
    </row>
    <row r="3" spans="1:6" ht="15.75" customHeight="1">
      <c r="A3" s="5">
        <v>43061</v>
      </c>
      <c r="B3" s="5">
        <v>43069</v>
      </c>
      <c r="C3" s="6">
        <f t="shared" si="0"/>
        <v>8</v>
      </c>
      <c r="D3" s="6">
        <f aca="true" t="shared" si="2" ref="D3:D9">C3-30</f>
        <v>-22</v>
      </c>
      <c r="E3" s="24">
        <v>200</v>
      </c>
      <c r="F3" s="17">
        <f t="shared" si="1"/>
        <v>-4400</v>
      </c>
    </row>
    <row r="4" spans="1:6" ht="15.75" customHeight="1">
      <c r="A4" s="5">
        <v>43066</v>
      </c>
      <c r="B4" s="5">
        <v>43069</v>
      </c>
      <c r="C4" s="6">
        <f t="shared" si="0"/>
        <v>3</v>
      </c>
      <c r="D4" s="6">
        <f t="shared" si="2"/>
        <v>-27</v>
      </c>
      <c r="E4" s="24">
        <v>363</v>
      </c>
      <c r="F4" s="17">
        <f t="shared" si="1"/>
        <v>-9801</v>
      </c>
    </row>
    <row r="5" spans="1:6" ht="15.75" customHeight="1">
      <c r="A5" s="5">
        <v>43062</v>
      </c>
      <c r="B5" s="5">
        <v>43069</v>
      </c>
      <c r="C5" s="6">
        <f t="shared" si="0"/>
        <v>7</v>
      </c>
      <c r="D5" s="6">
        <f t="shared" si="2"/>
        <v>-23</v>
      </c>
      <c r="E5" s="24">
        <v>296.8</v>
      </c>
      <c r="F5" s="17">
        <f t="shared" si="1"/>
        <v>-6826.400000000001</v>
      </c>
    </row>
    <row r="6" spans="1:6" ht="15.75" customHeight="1">
      <c r="A6" s="5">
        <v>43063</v>
      </c>
      <c r="B6" s="5">
        <v>43069</v>
      </c>
      <c r="C6" s="6">
        <f t="shared" si="0"/>
        <v>6</v>
      </c>
      <c r="D6" s="6">
        <f t="shared" si="2"/>
        <v>-24</v>
      </c>
      <c r="E6" s="24">
        <v>233.71</v>
      </c>
      <c r="F6" s="17">
        <f t="shared" si="1"/>
        <v>-5609.04</v>
      </c>
    </row>
    <row r="7" spans="1:6" ht="15.75" customHeight="1">
      <c r="A7" s="5">
        <v>43066</v>
      </c>
      <c r="B7" s="5">
        <v>43069</v>
      </c>
      <c r="C7" s="6">
        <f t="shared" si="0"/>
        <v>3</v>
      </c>
      <c r="D7" s="6">
        <f t="shared" si="2"/>
        <v>-27</v>
      </c>
      <c r="E7" s="24">
        <v>424</v>
      </c>
      <c r="F7" s="17">
        <f t="shared" si="1"/>
        <v>-11448</v>
      </c>
    </row>
    <row r="8" spans="1:6" ht="15.75" customHeight="1">
      <c r="A8" s="5">
        <v>43055</v>
      </c>
      <c r="B8" s="5">
        <v>43069</v>
      </c>
      <c r="C8" s="6">
        <f t="shared" si="0"/>
        <v>14</v>
      </c>
      <c r="D8" s="6">
        <f t="shared" si="2"/>
        <v>-16</v>
      </c>
      <c r="E8" s="24">
        <v>677.3</v>
      </c>
      <c r="F8" s="17">
        <f t="shared" si="1"/>
        <v>-10836.8</v>
      </c>
    </row>
    <row r="9" spans="1:6" ht="15.75" customHeight="1">
      <c r="A9" s="5">
        <v>43043</v>
      </c>
      <c r="B9" s="5">
        <v>43069</v>
      </c>
      <c r="C9" s="6">
        <f t="shared" si="0"/>
        <v>26</v>
      </c>
      <c r="D9" s="6">
        <f t="shared" si="2"/>
        <v>-4</v>
      </c>
      <c r="E9" s="24">
        <v>900.15</v>
      </c>
      <c r="F9" s="17">
        <f t="shared" si="1"/>
        <v>-3600.6</v>
      </c>
    </row>
    <row r="10" spans="1:6" ht="15.75" customHeight="1">
      <c r="A10" s="5">
        <v>43043</v>
      </c>
      <c r="B10" s="5">
        <v>43069</v>
      </c>
      <c r="C10" s="6">
        <f t="shared" si="0"/>
        <v>26</v>
      </c>
      <c r="D10" s="6">
        <f>C10-30</f>
        <v>-4</v>
      </c>
      <c r="E10" s="24">
        <v>900.15</v>
      </c>
      <c r="F10" s="17">
        <f t="shared" si="1"/>
        <v>-3600.6</v>
      </c>
    </row>
    <row r="11" spans="1:6" ht="15.75" customHeight="1">
      <c r="A11" s="5">
        <v>43042</v>
      </c>
      <c r="B11" s="5">
        <v>43069</v>
      </c>
      <c r="C11" s="6">
        <f t="shared" si="0"/>
        <v>27</v>
      </c>
      <c r="D11" s="6">
        <f>C11-30</f>
        <v>-3</v>
      </c>
      <c r="E11" s="24">
        <v>2477.2</v>
      </c>
      <c r="F11" s="17">
        <f t="shared" si="1"/>
        <v>-7431.599999999999</v>
      </c>
    </row>
    <row r="12" spans="1:6" ht="15.75" customHeight="1">
      <c r="A12" s="7">
        <v>43045</v>
      </c>
      <c r="B12" s="5">
        <v>43069</v>
      </c>
      <c r="C12" s="6">
        <f t="shared" si="0"/>
        <v>24</v>
      </c>
      <c r="D12" s="6">
        <f>C12-30</f>
        <v>-6</v>
      </c>
      <c r="E12" s="23">
        <v>684</v>
      </c>
      <c r="F12" s="17">
        <f t="shared" si="1"/>
        <v>-4104</v>
      </c>
    </row>
    <row r="13" spans="1:6" ht="15.75" customHeight="1">
      <c r="A13" s="7">
        <v>43056</v>
      </c>
      <c r="B13" s="5">
        <v>43069</v>
      </c>
      <c r="C13" s="6">
        <f t="shared" si="0"/>
        <v>13</v>
      </c>
      <c r="D13" s="6">
        <f>C13-30</f>
        <v>-17</v>
      </c>
      <c r="E13" s="23">
        <v>133.1</v>
      </c>
      <c r="F13" s="17">
        <f t="shared" si="1"/>
        <v>-2262.7</v>
      </c>
    </row>
    <row r="14" spans="1:6" ht="15.75" customHeight="1">
      <c r="A14" s="7">
        <v>43040</v>
      </c>
      <c r="B14" s="5">
        <v>43069</v>
      </c>
      <c r="C14" s="6">
        <f t="shared" si="0"/>
        <v>29</v>
      </c>
      <c r="D14" s="6">
        <f>C14-30</f>
        <v>-1</v>
      </c>
      <c r="E14" s="23">
        <v>335.9</v>
      </c>
      <c r="F14" s="17">
        <f t="shared" si="1"/>
        <v>-335.9</v>
      </c>
    </row>
    <row r="15" spans="2:6" ht="15.75" customHeight="1">
      <c r="B15" s="5"/>
      <c r="C15" s="6">
        <f t="shared" si="0"/>
        <v>0</v>
      </c>
      <c r="D15" s="6">
        <f>C15-30</f>
        <v>-30</v>
      </c>
      <c r="E15" s="23"/>
      <c r="F15" s="17">
        <f t="shared" si="1"/>
        <v>0</v>
      </c>
    </row>
    <row r="16" spans="2:6" ht="15.75" customHeight="1">
      <c r="B16" s="5"/>
      <c r="C16" s="6">
        <f t="shared" si="0"/>
        <v>0</v>
      </c>
      <c r="D16" s="6">
        <f>C16-30</f>
        <v>-30</v>
      </c>
      <c r="E16" s="23"/>
      <c r="F16" s="17">
        <f t="shared" si="1"/>
        <v>0</v>
      </c>
    </row>
    <row r="17" spans="2:6" ht="15.75" customHeight="1">
      <c r="B17" s="5"/>
      <c r="C17" s="6">
        <f t="shared" si="0"/>
        <v>0</v>
      </c>
      <c r="D17" s="6">
        <f>C17-30</f>
        <v>-30</v>
      </c>
      <c r="E17" s="23"/>
      <c r="F17" s="17">
        <f t="shared" si="1"/>
        <v>0</v>
      </c>
    </row>
    <row r="18" ht="15.75" customHeight="1">
      <c r="B18" s="5"/>
    </row>
    <row r="19" spans="2:6" ht="15.75" customHeight="1">
      <c r="B19" s="5"/>
      <c r="E19" s="16">
        <f>SUM(E2:E17)</f>
        <v>7895.91</v>
      </c>
      <c r="F19" s="18">
        <f>SUM(F2:F18)</f>
        <v>-76480.43999999999</v>
      </c>
    </row>
    <row r="20" ht="15.75" customHeight="1">
      <c r="B20" s="5"/>
    </row>
    <row r="21" spans="2:6" ht="15.75" customHeight="1">
      <c r="B21" s="5"/>
      <c r="E21" s="16" t="s">
        <v>4</v>
      </c>
      <c r="F21" s="17">
        <f>F19/E19</f>
        <v>-9.686083048059057</v>
      </c>
    </row>
    <row r="22" spans="2:6" ht="15.75" customHeight="1">
      <c r="B22" s="5"/>
      <c r="E22" s="9" t="s">
        <v>5</v>
      </c>
      <c r="F22" s="17">
        <f>E19</f>
        <v>7895.91</v>
      </c>
    </row>
    <row r="23" ht="15.75" customHeight="1">
      <c r="B23" s="5"/>
    </row>
    <row r="60" ht="15.75" customHeight="1">
      <c r="F60" s="1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09">
      <selection activeCell="I136" sqref="I136"/>
    </sheetView>
  </sheetViews>
  <sheetFormatPr defaultColWidth="11.00390625" defaultRowHeight="15.75" customHeight="1"/>
  <cols>
    <col min="1" max="1" width="15.00390625" style="1" bestFit="1" customWidth="1"/>
    <col min="2" max="2" width="17.625" style="2" customWidth="1"/>
    <col min="3" max="3" width="12.625" style="2" bestFit="1" customWidth="1"/>
    <col min="4" max="4" width="15.125" style="2" bestFit="1" customWidth="1"/>
    <col min="5" max="5" width="20.50390625" style="19" customWidth="1"/>
    <col min="6" max="6" width="19.50390625" style="12" customWidth="1"/>
    <col min="7" max="16384" width="11.00390625" style="3" customWidth="1"/>
  </cols>
  <sheetData>
    <row r="1" spans="1:5" ht="15.75" customHeight="1">
      <c r="A1" s="1" t="s">
        <v>0</v>
      </c>
      <c r="B1" s="2" t="s">
        <v>1</v>
      </c>
      <c r="C1" s="2" t="s">
        <v>6</v>
      </c>
      <c r="D1" s="2" t="s">
        <v>7</v>
      </c>
      <c r="E1" s="19" t="s">
        <v>8</v>
      </c>
    </row>
    <row r="2" spans="1:6" ht="15.75" customHeight="1">
      <c r="A2" s="26">
        <v>43008</v>
      </c>
      <c r="B2" s="26">
        <v>43045</v>
      </c>
      <c r="C2" s="9">
        <f aca="true" t="shared" si="0" ref="C2:C33">DAYS360(A2,B2)</f>
        <v>36</v>
      </c>
      <c r="D2" s="4">
        <f aca="true" t="shared" si="1" ref="D2:D33">C2-30</f>
        <v>6</v>
      </c>
      <c r="E2" s="24">
        <v>2722.5</v>
      </c>
      <c r="F2" s="13">
        <f aca="true" t="shared" si="2" ref="F2:F33">E2*D2</f>
        <v>16335</v>
      </c>
    </row>
    <row r="3" spans="1:6" ht="15.75" customHeight="1">
      <c r="A3" s="1">
        <v>43008</v>
      </c>
      <c r="B3" s="1">
        <v>43063</v>
      </c>
      <c r="C3" s="15">
        <f t="shared" si="0"/>
        <v>54</v>
      </c>
      <c r="D3" s="15">
        <f t="shared" si="1"/>
        <v>24</v>
      </c>
      <c r="E3" s="19">
        <v>2017.8</v>
      </c>
      <c r="F3" s="12">
        <f t="shared" si="2"/>
        <v>48427.2</v>
      </c>
    </row>
    <row r="4" spans="1:6" ht="15.75" customHeight="1">
      <c r="A4" s="26">
        <v>43009</v>
      </c>
      <c r="B4" s="26">
        <v>43045</v>
      </c>
      <c r="C4" s="9">
        <f t="shared" si="0"/>
        <v>35</v>
      </c>
      <c r="D4" s="4">
        <f t="shared" si="1"/>
        <v>5</v>
      </c>
      <c r="E4" s="24">
        <v>23.89</v>
      </c>
      <c r="F4" s="13">
        <f t="shared" si="2"/>
        <v>119.45</v>
      </c>
    </row>
    <row r="5" spans="1:6" ht="15.75" customHeight="1">
      <c r="A5" s="26">
        <v>43009</v>
      </c>
      <c r="B5" s="26">
        <v>43045</v>
      </c>
      <c r="C5" s="9">
        <f t="shared" si="0"/>
        <v>35</v>
      </c>
      <c r="D5" s="4">
        <f t="shared" si="1"/>
        <v>5</v>
      </c>
      <c r="E5" s="23">
        <v>255</v>
      </c>
      <c r="F5" s="13">
        <f t="shared" si="2"/>
        <v>1275</v>
      </c>
    </row>
    <row r="6" spans="1:6" ht="15.75" customHeight="1">
      <c r="A6" s="26">
        <v>43009</v>
      </c>
      <c r="B6" s="26">
        <v>43045</v>
      </c>
      <c r="C6" s="9">
        <f t="shared" si="0"/>
        <v>35</v>
      </c>
      <c r="D6" s="4">
        <f t="shared" si="1"/>
        <v>5</v>
      </c>
      <c r="E6" s="23">
        <v>7150</v>
      </c>
      <c r="F6" s="13">
        <f t="shared" si="2"/>
        <v>35750</v>
      </c>
    </row>
    <row r="7" spans="1:6" ht="15.75" customHeight="1">
      <c r="A7" s="26">
        <v>43027</v>
      </c>
      <c r="B7" s="26">
        <v>43045</v>
      </c>
      <c r="C7" s="9">
        <f t="shared" si="0"/>
        <v>17</v>
      </c>
      <c r="D7" s="4">
        <f t="shared" si="1"/>
        <v>-13</v>
      </c>
      <c r="E7" s="24">
        <v>60</v>
      </c>
      <c r="F7" s="13">
        <f t="shared" si="2"/>
        <v>-780</v>
      </c>
    </row>
    <row r="8" spans="1:6" ht="15.75" customHeight="1">
      <c r="A8" s="26">
        <v>43027</v>
      </c>
      <c r="B8" s="26">
        <v>43045</v>
      </c>
      <c r="C8" s="9">
        <f t="shared" si="0"/>
        <v>17</v>
      </c>
      <c r="D8" s="4">
        <f t="shared" si="1"/>
        <v>-13</v>
      </c>
      <c r="E8" s="24">
        <v>60</v>
      </c>
      <c r="F8" s="13">
        <f t="shared" si="2"/>
        <v>-780</v>
      </c>
    </row>
    <row r="9" spans="1:6" ht="15.75" customHeight="1">
      <c r="A9" s="26">
        <v>43027</v>
      </c>
      <c r="B9" s="26">
        <v>43045</v>
      </c>
      <c r="C9" s="9">
        <f t="shared" si="0"/>
        <v>17</v>
      </c>
      <c r="D9" s="4">
        <f t="shared" si="1"/>
        <v>-13</v>
      </c>
      <c r="E9" s="24">
        <v>60</v>
      </c>
      <c r="F9" s="13">
        <f t="shared" si="2"/>
        <v>-780</v>
      </c>
    </row>
    <row r="10" spans="1:6" ht="15.75" customHeight="1">
      <c r="A10" s="26">
        <v>43029</v>
      </c>
      <c r="B10" s="26">
        <v>43045</v>
      </c>
      <c r="C10" s="9">
        <f t="shared" si="0"/>
        <v>15</v>
      </c>
      <c r="D10" s="4">
        <f t="shared" si="1"/>
        <v>-15</v>
      </c>
      <c r="E10" s="23">
        <v>217.8</v>
      </c>
      <c r="F10" s="13">
        <f t="shared" si="2"/>
        <v>-3267</v>
      </c>
    </row>
    <row r="11" spans="1:6" ht="15.75" customHeight="1">
      <c r="A11" s="26">
        <v>43031</v>
      </c>
      <c r="B11" s="26">
        <v>43045</v>
      </c>
      <c r="C11" s="9">
        <f t="shared" si="0"/>
        <v>13</v>
      </c>
      <c r="D11" s="4">
        <f t="shared" si="1"/>
        <v>-17</v>
      </c>
      <c r="E11" s="24">
        <v>1002.36</v>
      </c>
      <c r="F11" s="13">
        <f t="shared" si="2"/>
        <v>-17040.12</v>
      </c>
    </row>
    <row r="12" spans="1:6" ht="15.75" customHeight="1">
      <c r="A12" s="1">
        <v>43035</v>
      </c>
      <c r="B12" s="1">
        <v>43063</v>
      </c>
      <c r="C12" s="15">
        <f t="shared" si="0"/>
        <v>27</v>
      </c>
      <c r="D12" s="15">
        <f t="shared" si="1"/>
        <v>-3</v>
      </c>
      <c r="E12" s="19">
        <v>158.76</v>
      </c>
      <c r="F12" s="12">
        <f t="shared" si="2"/>
        <v>-476.28</v>
      </c>
    </row>
    <row r="13" spans="1:6" ht="15.75" customHeight="1">
      <c r="A13" s="26">
        <v>43038</v>
      </c>
      <c r="B13" s="26">
        <v>43045</v>
      </c>
      <c r="C13" s="9">
        <f t="shared" si="0"/>
        <v>6</v>
      </c>
      <c r="D13" s="4">
        <f t="shared" si="1"/>
        <v>-24</v>
      </c>
      <c r="E13" s="23">
        <v>644.52</v>
      </c>
      <c r="F13" s="13">
        <f t="shared" si="2"/>
        <v>-15468.48</v>
      </c>
    </row>
    <row r="14" spans="1:6" ht="15.75" customHeight="1">
      <c r="A14" s="26">
        <v>43039</v>
      </c>
      <c r="B14" s="26">
        <v>43045</v>
      </c>
      <c r="C14" s="9">
        <f t="shared" si="0"/>
        <v>6</v>
      </c>
      <c r="D14" s="4">
        <f t="shared" si="1"/>
        <v>-24</v>
      </c>
      <c r="E14" s="24">
        <v>1055.79</v>
      </c>
      <c r="F14" s="13">
        <f t="shared" si="2"/>
        <v>-25338.96</v>
      </c>
    </row>
    <row r="15" spans="1:6" ht="15.75" customHeight="1">
      <c r="A15" s="26">
        <v>43039</v>
      </c>
      <c r="B15" s="26">
        <v>43045</v>
      </c>
      <c r="C15" s="9">
        <f t="shared" si="0"/>
        <v>6</v>
      </c>
      <c r="D15" s="4">
        <f t="shared" si="1"/>
        <v>-24</v>
      </c>
      <c r="E15" s="24">
        <v>79.86</v>
      </c>
      <c r="F15" s="13">
        <f t="shared" si="2"/>
        <v>-1916.6399999999999</v>
      </c>
    </row>
    <row r="16" spans="1:6" ht="15.75" customHeight="1">
      <c r="A16" s="26">
        <v>43039</v>
      </c>
      <c r="B16" s="26">
        <v>43045</v>
      </c>
      <c r="C16" s="9">
        <f t="shared" si="0"/>
        <v>6</v>
      </c>
      <c r="D16" s="4">
        <f t="shared" si="1"/>
        <v>-24</v>
      </c>
      <c r="E16" s="24">
        <v>290.84</v>
      </c>
      <c r="F16" s="13">
        <f t="shared" si="2"/>
        <v>-6980.16</v>
      </c>
    </row>
    <row r="17" spans="1:6" ht="15.75" customHeight="1">
      <c r="A17" s="26">
        <v>43039</v>
      </c>
      <c r="B17" s="26">
        <v>43045</v>
      </c>
      <c r="C17" s="9">
        <f t="shared" si="0"/>
        <v>6</v>
      </c>
      <c r="D17" s="4">
        <f t="shared" si="1"/>
        <v>-24</v>
      </c>
      <c r="E17" s="24">
        <v>2167.92</v>
      </c>
      <c r="F17" s="13">
        <f t="shared" si="2"/>
        <v>-52030.08</v>
      </c>
    </row>
    <row r="18" spans="1:6" ht="15.75" customHeight="1">
      <c r="A18" s="26">
        <v>43039</v>
      </c>
      <c r="B18" s="26">
        <v>43045</v>
      </c>
      <c r="C18" s="9">
        <f t="shared" si="0"/>
        <v>6</v>
      </c>
      <c r="D18" s="4">
        <f t="shared" si="1"/>
        <v>-24</v>
      </c>
      <c r="E18" s="23">
        <v>786.5</v>
      </c>
      <c r="F18" s="13">
        <f t="shared" si="2"/>
        <v>-18876</v>
      </c>
    </row>
    <row r="19" spans="1:6" ht="15.75" customHeight="1">
      <c r="A19" s="26">
        <v>43039</v>
      </c>
      <c r="B19" s="26">
        <v>43045</v>
      </c>
      <c r="C19" s="9">
        <f t="shared" si="0"/>
        <v>6</v>
      </c>
      <c r="D19" s="4">
        <f t="shared" si="1"/>
        <v>-24</v>
      </c>
      <c r="E19" s="23">
        <v>666.59</v>
      </c>
      <c r="F19" s="13">
        <f t="shared" si="2"/>
        <v>-15998.16</v>
      </c>
    </row>
    <row r="20" spans="1:6" ht="15.75" customHeight="1">
      <c r="A20" s="26">
        <v>43039</v>
      </c>
      <c r="B20" s="26">
        <v>43045</v>
      </c>
      <c r="C20" s="9">
        <f t="shared" si="0"/>
        <v>6</v>
      </c>
      <c r="D20" s="4">
        <f t="shared" si="1"/>
        <v>-24</v>
      </c>
      <c r="E20" s="23">
        <v>1815</v>
      </c>
      <c r="F20" s="13">
        <f t="shared" si="2"/>
        <v>-43560</v>
      </c>
    </row>
    <row r="21" spans="1:6" ht="15.75" customHeight="1">
      <c r="A21" s="26">
        <v>43039</v>
      </c>
      <c r="B21" s="26">
        <v>43045</v>
      </c>
      <c r="C21" s="9">
        <f t="shared" si="0"/>
        <v>6</v>
      </c>
      <c r="D21" s="4">
        <f t="shared" si="1"/>
        <v>-24</v>
      </c>
      <c r="E21" s="23">
        <v>346.5</v>
      </c>
      <c r="F21" s="13">
        <f t="shared" si="2"/>
        <v>-8316</v>
      </c>
    </row>
    <row r="22" spans="1:6" ht="15.75" customHeight="1">
      <c r="A22" s="26">
        <v>43039</v>
      </c>
      <c r="B22" s="26">
        <v>43045</v>
      </c>
      <c r="C22" s="9">
        <f t="shared" si="0"/>
        <v>6</v>
      </c>
      <c r="D22" s="4">
        <f t="shared" si="1"/>
        <v>-24</v>
      </c>
      <c r="E22" s="23">
        <v>679.25</v>
      </c>
      <c r="F22" s="13">
        <f t="shared" si="2"/>
        <v>-16302</v>
      </c>
    </row>
    <row r="23" spans="1:6" ht="15.75" customHeight="1">
      <c r="A23" s="26">
        <v>43039</v>
      </c>
      <c r="B23" s="26">
        <v>43045</v>
      </c>
      <c r="C23" s="9">
        <f t="shared" si="0"/>
        <v>6</v>
      </c>
      <c r="D23" s="4">
        <f t="shared" si="1"/>
        <v>-24</v>
      </c>
      <c r="E23" s="23">
        <v>2171.4</v>
      </c>
      <c r="F23" s="13">
        <f t="shared" si="2"/>
        <v>-52113.600000000006</v>
      </c>
    </row>
    <row r="24" spans="1:6" ht="15.75" customHeight="1">
      <c r="A24" s="26">
        <v>43039</v>
      </c>
      <c r="B24" s="26">
        <v>43045</v>
      </c>
      <c r="C24" s="9">
        <f t="shared" si="0"/>
        <v>6</v>
      </c>
      <c r="D24" s="4">
        <f t="shared" si="1"/>
        <v>-24</v>
      </c>
      <c r="E24" s="23">
        <v>1654.4</v>
      </c>
      <c r="F24" s="13">
        <f t="shared" si="2"/>
        <v>-39705.600000000006</v>
      </c>
    </row>
    <row r="25" spans="1:6" ht="15.75" customHeight="1">
      <c r="A25" s="26">
        <v>43039</v>
      </c>
      <c r="B25" s="26">
        <v>43045</v>
      </c>
      <c r="C25" s="9">
        <f t="shared" si="0"/>
        <v>6</v>
      </c>
      <c r="D25" s="4">
        <f t="shared" si="1"/>
        <v>-24</v>
      </c>
      <c r="E25" s="23">
        <v>405</v>
      </c>
      <c r="F25" s="13">
        <f t="shared" si="2"/>
        <v>-9720</v>
      </c>
    </row>
    <row r="26" spans="1:6" ht="15.75" customHeight="1">
      <c r="A26" s="26">
        <v>43039</v>
      </c>
      <c r="B26" s="26">
        <v>43045</v>
      </c>
      <c r="C26" s="9">
        <f t="shared" si="0"/>
        <v>6</v>
      </c>
      <c r="D26" s="4">
        <f t="shared" si="1"/>
        <v>-24</v>
      </c>
      <c r="E26" s="23">
        <v>462</v>
      </c>
      <c r="F26" s="13">
        <f t="shared" si="2"/>
        <v>-11088</v>
      </c>
    </row>
    <row r="27" spans="1:6" ht="15.75" customHeight="1">
      <c r="A27" s="26">
        <v>43039</v>
      </c>
      <c r="B27" s="26">
        <v>43045</v>
      </c>
      <c r="C27" s="9">
        <f t="shared" si="0"/>
        <v>6</v>
      </c>
      <c r="D27" s="4">
        <f t="shared" si="1"/>
        <v>-24</v>
      </c>
      <c r="E27" s="23">
        <v>308</v>
      </c>
      <c r="F27" s="13">
        <f t="shared" si="2"/>
        <v>-7392</v>
      </c>
    </row>
    <row r="28" spans="1:6" ht="15.75" customHeight="1">
      <c r="A28" s="26">
        <v>43039</v>
      </c>
      <c r="B28" s="26">
        <v>43045</v>
      </c>
      <c r="C28" s="9">
        <f t="shared" si="0"/>
        <v>6</v>
      </c>
      <c r="D28" s="4">
        <f t="shared" si="1"/>
        <v>-24</v>
      </c>
      <c r="E28" s="23">
        <v>396</v>
      </c>
      <c r="F28" s="13">
        <f t="shared" si="2"/>
        <v>-9504</v>
      </c>
    </row>
    <row r="29" spans="1:6" ht="15.75" customHeight="1">
      <c r="A29" s="26">
        <v>43039</v>
      </c>
      <c r="B29" s="26">
        <v>43045</v>
      </c>
      <c r="C29" s="9">
        <f t="shared" si="0"/>
        <v>6</v>
      </c>
      <c r="D29" s="4">
        <f t="shared" si="1"/>
        <v>-24</v>
      </c>
      <c r="E29" s="23">
        <v>1600</v>
      </c>
      <c r="F29" s="13">
        <f t="shared" si="2"/>
        <v>-38400</v>
      </c>
    </row>
    <row r="30" spans="1:6" ht="15.75" customHeight="1">
      <c r="A30" s="10">
        <v>43040</v>
      </c>
      <c r="B30" s="10">
        <v>43040</v>
      </c>
      <c r="C30" s="9">
        <f t="shared" si="0"/>
        <v>0</v>
      </c>
      <c r="D30" s="4">
        <f t="shared" si="1"/>
        <v>-30</v>
      </c>
      <c r="E30" s="28">
        <v>386.92</v>
      </c>
      <c r="F30" s="13">
        <f t="shared" si="2"/>
        <v>-11607.6</v>
      </c>
    </row>
    <row r="31" spans="1:6" ht="15.75" customHeight="1">
      <c r="A31" s="10">
        <v>43040</v>
      </c>
      <c r="B31" s="10">
        <v>43040</v>
      </c>
      <c r="C31" s="9">
        <f t="shared" si="0"/>
        <v>0</v>
      </c>
      <c r="D31" s="4">
        <f t="shared" si="1"/>
        <v>-30</v>
      </c>
      <c r="E31" s="28">
        <v>1217.09</v>
      </c>
      <c r="F31" s="13">
        <f t="shared" si="2"/>
        <v>-36512.7</v>
      </c>
    </row>
    <row r="32" spans="1:6" ht="15.75" customHeight="1">
      <c r="A32" s="10">
        <v>43040</v>
      </c>
      <c r="B32" s="10">
        <v>43040</v>
      </c>
      <c r="C32" s="9">
        <f t="shared" si="0"/>
        <v>0</v>
      </c>
      <c r="D32" s="4">
        <f t="shared" si="1"/>
        <v>-30</v>
      </c>
      <c r="E32" s="25">
        <v>331.58</v>
      </c>
      <c r="F32" s="13">
        <f t="shared" si="2"/>
        <v>-9947.4</v>
      </c>
    </row>
    <row r="33" spans="1:6" ht="15.75" customHeight="1">
      <c r="A33" s="10">
        <v>43040</v>
      </c>
      <c r="B33" s="10">
        <v>43048</v>
      </c>
      <c r="C33" s="4">
        <f t="shared" si="0"/>
        <v>8</v>
      </c>
      <c r="D33" s="4">
        <f t="shared" si="1"/>
        <v>-22</v>
      </c>
      <c r="E33" s="25">
        <v>4537.5</v>
      </c>
      <c r="F33" s="13">
        <f t="shared" si="2"/>
        <v>-99825</v>
      </c>
    </row>
    <row r="34" spans="1:6" ht="15.75" customHeight="1">
      <c r="A34" s="10">
        <v>43040</v>
      </c>
      <c r="B34" s="10">
        <v>43048</v>
      </c>
      <c r="C34" s="9">
        <f aca="true" t="shared" si="3" ref="C34:C65">DAYS360(A34,B34)</f>
        <v>8</v>
      </c>
      <c r="D34" s="4">
        <f aca="true" t="shared" si="4" ref="D34:D65">C34-30</f>
        <v>-22</v>
      </c>
      <c r="E34" s="25">
        <v>605</v>
      </c>
      <c r="F34" s="13">
        <f aca="true" t="shared" si="5" ref="F34:F65">E34*D34</f>
        <v>-13310</v>
      </c>
    </row>
    <row r="35" spans="1:6" ht="15.75" customHeight="1">
      <c r="A35" s="10">
        <v>43040</v>
      </c>
      <c r="B35" s="10">
        <v>43048</v>
      </c>
      <c r="C35" s="9">
        <f t="shared" si="3"/>
        <v>8</v>
      </c>
      <c r="D35" s="4">
        <f t="shared" si="4"/>
        <v>-22</v>
      </c>
      <c r="E35" s="25">
        <v>574.75</v>
      </c>
      <c r="F35" s="13">
        <f t="shared" si="5"/>
        <v>-12644.5</v>
      </c>
    </row>
    <row r="36" spans="1:6" ht="15.75" customHeight="1">
      <c r="A36" s="10">
        <v>43040</v>
      </c>
      <c r="B36" s="10">
        <v>43048</v>
      </c>
      <c r="C36" s="9">
        <f t="shared" si="3"/>
        <v>8</v>
      </c>
      <c r="D36" s="4">
        <f t="shared" si="4"/>
        <v>-22</v>
      </c>
      <c r="E36" s="25">
        <v>3872</v>
      </c>
      <c r="F36" s="13">
        <f t="shared" si="5"/>
        <v>-85184</v>
      </c>
    </row>
    <row r="37" spans="1:6" ht="15.75" customHeight="1">
      <c r="A37" s="10">
        <v>43040</v>
      </c>
      <c r="B37" s="10">
        <v>43048</v>
      </c>
      <c r="C37" s="9">
        <f t="shared" si="3"/>
        <v>8</v>
      </c>
      <c r="D37" s="4">
        <f t="shared" si="4"/>
        <v>-22</v>
      </c>
      <c r="E37" s="25">
        <v>752.62</v>
      </c>
      <c r="F37" s="13">
        <f t="shared" si="5"/>
        <v>-16557.64</v>
      </c>
    </row>
    <row r="38" spans="1:6" ht="15.75" customHeight="1">
      <c r="A38" s="1">
        <v>43040</v>
      </c>
      <c r="B38" s="10">
        <v>43048</v>
      </c>
      <c r="C38" s="9">
        <f t="shared" si="3"/>
        <v>8</v>
      </c>
      <c r="D38" s="4">
        <f t="shared" si="4"/>
        <v>-22</v>
      </c>
      <c r="E38" s="27">
        <v>704.22</v>
      </c>
      <c r="F38" s="13">
        <f t="shared" si="5"/>
        <v>-15492.84</v>
      </c>
    </row>
    <row r="39" spans="1:6" ht="15.75" customHeight="1">
      <c r="A39" s="1">
        <v>43040</v>
      </c>
      <c r="B39" s="10">
        <v>43048</v>
      </c>
      <c r="C39" s="9">
        <f t="shared" si="3"/>
        <v>8</v>
      </c>
      <c r="D39" s="4">
        <f t="shared" si="4"/>
        <v>-22</v>
      </c>
      <c r="E39" s="27">
        <v>43.56</v>
      </c>
      <c r="F39" s="13">
        <f t="shared" si="5"/>
        <v>-958.32</v>
      </c>
    </row>
    <row r="40" spans="1:6" ht="15.75" customHeight="1">
      <c r="A40" s="1">
        <v>43040</v>
      </c>
      <c r="B40" s="10">
        <v>43048</v>
      </c>
      <c r="C40" s="9">
        <f t="shared" si="3"/>
        <v>8</v>
      </c>
      <c r="D40" s="4">
        <f t="shared" si="4"/>
        <v>-22</v>
      </c>
      <c r="E40" s="27">
        <v>197.9</v>
      </c>
      <c r="F40" s="13">
        <f t="shared" si="5"/>
        <v>-4353.8</v>
      </c>
    </row>
    <row r="41" spans="1:6" ht="15.75" customHeight="1">
      <c r="A41" s="1">
        <v>43040</v>
      </c>
      <c r="B41" s="10">
        <v>43048</v>
      </c>
      <c r="C41" s="9">
        <f t="shared" si="3"/>
        <v>8</v>
      </c>
      <c r="D41" s="4">
        <f t="shared" si="4"/>
        <v>-22</v>
      </c>
      <c r="E41" s="27">
        <v>484</v>
      </c>
      <c r="F41" s="13">
        <f t="shared" si="5"/>
        <v>-10648</v>
      </c>
    </row>
    <row r="42" spans="1:6" ht="15.75" customHeight="1">
      <c r="A42" s="1">
        <v>43040</v>
      </c>
      <c r="B42" s="10">
        <v>43048</v>
      </c>
      <c r="C42" s="9">
        <f t="shared" si="3"/>
        <v>8</v>
      </c>
      <c r="D42" s="4">
        <f t="shared" si="4"/>
        <v>-22</v>
      </c>
      <c r="E42" s="27">
        <v>229.9</v>
      </c>
      <c r="F42" s="13">
        <f t="shared" si="5"/>
        <v>-5057.8</v>
      </c>
    </row>
    <row r="43" spans="1:6" ht="15.75" customHeight="1">
      <c r="A43" s="1">
        <v>43040</v>
      </c>
      <c r="B43" s="10">
        <v>43048</v>
      </c>
      <c r="C43" s="9">
        <f t="shared" si="3"/>
        <v>8</v>
      </c>
      <c r="D43" s="4">
        <f t="shared" si="4"/>
        <v>-22</v>
      </c>
      <c r="E43" s="27">
        <v>396.28</v>
      </c>
      <c r="F43" s="13">
        <f t="shared" si="5"/>
        <v>-8718.16</v>
      </c>
    </row>
    <row r="44" spans="1:6" ht="15.75" customHeight="1">
      <c r="A44" s="1">
        <v>43040</v>
      </c>
      <c r="B44" s="10">
        <v>43048</v>
      </c>
      <c r="C44" s="9">
        <f t="shared" si="3"/>
        <v>8</v>
      </c>
      <c r="D44" s="4">
        <f t="shared" si="4"/>
        <v>-22</v>
      </c>
      <c r="E44" s="27">
        <v>686.07</v>
      </c>
      <c r="F44" s="13">
        <f t="shared" si="5"/>
        <v>-15093.54</v>
      </c>
    </row>
    <row r="45" spans="1:6" ht="15.75" customHeight="1">
      <c r="A45" s="1">
        <v>43040</v>
      </c>
      <c r="B45" s="10">
        <v>43048</v>
      </c>
      <c r="C45" s="9">
        <f t="shared" si="3"/>
        <v>8</v>
      </c>
      <c r="D45" s="4">
        <f t="shared" si="4"/>
        <v>-22</v>
      </c>
      <c r="E45" s="27">
        <v>181.5</v>
      </c>
      <c r="F45" s="13">
        <f t="shared" si="5"/>
        <v>-3993</v>
      </c>
    </row>
    <row r="46" spans="1:6" ht="15.75" customHeight="1">
      <c r="A46" s="1">
        <v>43040</v>
      </c>
      <c r="B46" s="1">
        <v>43059</v>
      </c>
      <c r="C46" s="9">
        <f t="shared" si="3"/>
        <v>19</v>
      </c>
      <c r="D46" s="4">
        <f t="shared" si="4"/>
        <v>-11</v>
      </c>
      <c r="E46" s="27">
        <v>1210</v>
      </c>
      <c r="F46" s="13">
        <f t="shared" si="5"/>
        <v>-13310</v>
      </c>
    </row>
    <row r="47" spans="1:6" ht="15.75" customHeight="1">
      <c r="A47" s="1">
        <v>43040</v>
      </c>
      <c r="B47" s="1">
        <v>43059</v>
      </c>
      <c r="C47" s="9">
        <f t="shared" si="3"/>
        <v>19</v>
      </c>
      <c r="D47" s="4">
        <f t="shared" si="4"/>
        <v>-11</v>
      </c>
      <c r="E47" s="27">
        <v>217.8</v>
      </c>
      <c r="F47" s="13">
        <f t="shared" si="5"/>
        <v>-2395.8</v>
      </c>
    </row>
    <row r="48" spans="1:6" ht="15.75" customHeight="1">
      <c r="A48" s="1">
        <v>43040</v>
      </c>
      <c r="B48" s="1">
        <v>43059</v>
      </c>
      <c r="C48" s="9">
        <f t="shared" si="3"/>
        <v>19</v>
      </c>
      <c r="D48" s="4">
        <f t="shared" si="4"/>
        <v>-11</v>
      </c>
      <c r="E48" s="27">
        <v>544.5</v>
      </c>
      <c r="F48" s="13">
        <f t="shared" si="5"/>
        <v>-5989.5</v>
      </c>
    </row>
    <row r="49" spans="1:6" ht="15.75" customHeight="1">
      <c r="A49" s="1">
        <v>43040</v>
      </c>
      <c r="B49" s="1">
        <v>43059</v>
      </c>
      <c r="C49" s="9">
        <f t="shared" si="3"/>
        <v>19</v>
      </c>
      <c r="D49" s="4">
        <f t="shared" si="4"/>
        <v>-11</v>
      </c>
      <c r="E49" s="27">
        <v>272.16</v>
      </c>
      <c r="F49" s="13">
        <f t="shared" si="5"/>
        <v>-2993.76</v>
      </c>
    </row>
    <row r="50" spans="1:6" ht="15.75" customHeight="1">
      <c r="A50" s="8">
        <v>43040</v>
      </c>
      <c r="B50" s="1">
        <v>43059</v>
      </c>
      <c r="C50" s="9">
        <f t="shared" si="3"/>
        <v>19</v>
      </c>
      <c r="D50" s="4">
        <f t="shared" si="4"/>
        <v>-11</v>
      </c>
      <c r="E50" s="22">
        <v>196.02</v>
      </c>
      <c r="F50" s="13">
        <f t="shared" si="5"/>
        <v>-2156.2200000000003</v>
      </c>
    </row>
    <row r="51" spans="1:6" ht="15.75" customHeight="1">
      <c r="A51" s="1">
        <v>43040</v>
      </c>
      <c r="B51" s="1">
        <v>43059</v>
      </c>
      <c r="C51" s="9">
        <f t="shared" si="3"/>
        <v>19</v>
      </c>
      <c r="D51" s="4">
        <f t="shared" si="4"/>
        <v>-11</v>
      </c>
      <c r="E51" s="27">
        <v>499.63</v>
      </c>
      <c r="F51" s="13">
        <f t="shared" si="5"/>
        <v>-5495.93</v>
      </c>
    </row>
    <row r="52" spans="1:6" ht="15.75" customHeight="1">
      <c r="A52" s="10">
        <v>43040</v>
      </c>
      <c r="B52" s="1">
        <v>43059</v>
      </c>
      <c r="C52" s="9">
        <f t="shared" si="3"/>
        <v>19</v>
      </c>
      <c r="D52" s="4">
        <f t="shared" si="4"/>
        <v>-11</v>
      </c>
      <c r="E52" s="28">
        <v>242</v>
      </c>
      <c r="F52" s="13">
        <f t="shared" si="5"/>
        <v>-2662</v>
      </c>
    </row>
    <row r="53" spans="1:6" ht="15.75" customHeight="1">
      <c r="A53" s="10">
        <v>43040</v>
      </c>
      <c r="B53" s="1">
        <v>43059</v>
      </c>
      <c r="C53" s="9">
        <f t="shared" si="3"/>
        <v>19</v>
      </c>
      <c r="D53" s="4">
        <f t="shared" si="4"/>
        <v>-11</v>
      </c>
      <c r="E53" s="28">
        <v>242</v>
      </c>
      <c r="F53" s="13">
        <f t="shared" si="5"/>
        <v>-2662</v>
      </c>
    </row>
    <row r="54" spans="1:6" ht="15.75" customHeight="1">
      <c r="A54" s="10">
        <v>43040</v>
      </c>
      <c r="B54" s="1">
        <v>43059</v>
      </c>
      <c r="C54" s="9">
        <f t="shared" si="3"/>
        <v>19</v>
      </c>
      <c r="D54" s="4">
        <f t="shared" si="4"/>
        <v>-11</v>
      </c>
      <c r="E54" s="28">
        <v>784.08</v>
      </c>
      <c r="F54" s="13">
        <f t="shared" si="5"/>
        <v>-8624.880000000001</v>
      </c>
    </row>
    <row r="55" spans="1:6" ht="15.75" customHeight="1">
      <c r="A55" s="10">
        <v>43040</v>
      </c>
      <c r="B55" s="1">
        <v>43059</v>
      </c>
      <c r="C55" s="9">
        <f t="shared" si="3"/>
        <v>19</v>
      </c>
      <c r="D55" s="4">
        <f t="shared" si="4"/>
        <v>-11</v>
      </c>
      <c r="E55" s="28">
        <v>5000</v>
      </c>
      <c r="F55" s="13">
        <f t="shared" si="5"/>
        <v>-55000</v>
      </c>
    </row>
    <row r="56" spans="1:6" ht="15.75" customHeight="1">
      <c r="A56" s="10">
        <v>43040</v>
      </c>
      <c r="B56" s="1">
        <v>43059</v>
      </c>
      <c r="C56" s="9">
        <f t="shared" si="3"/>
        <v>19</v>
      </c>
      <c r="D56" s="4">
        <f t="shared" si="4"/>
        <v>-11</v>
      </c>
      <c r="E56" s="28">
        <v>84.7</v>
      </c>
      <c r="F56" s="13">
        <f t="shared" si="5"/>
        <v>-931.7</v>
      </c>
    </row>
    <row r="57" spans="1:6" ht="15.75" customHeight="1">
      <c r="A57" s="10">
        <v>43040</v>
      </c>
      <c r="B57" s="1">
        <v>43059</v>
      </c>
      <c r="C57" s="9">
        <f t="shared" si="3"/>
        <v>19</v>
      </c>
      <c r="D57" s="4">
        <f t="shared" si="4"/>
        <v>-11</v>
      </c>
      <c r="E57" s="28">
        <v>423.22</v>
      </c>
      <c r="F57" s="13">
        <f t="shared" si="5"/>
        <v>-4655.42</v>
      </c>
    </row>
    <row r="58" spans="1:6" ht="15.75" customHeight="1">
      <c r="A58" s="10">
        <v>43041</v>
      </c>
      <c r="B58" s="10">
        <v>43048</v>
      </c>
      <c r="C58" s="9">
        <f t="shared" si="3"/>
        <v>7</v>
      </c>
      <c r="D58" s="4">
        <f t="shared" si="4"/>
        <v>-23</v>
      </c>
      <c r="E58" s="28">
        <v>154.07</v>
      </c>
      <c r="F58" s="13">
        <f t="shared" si="5"/>
        <v>-3543.6099999999997</v>
      </c>
    </row>
    <row r="59" spans="1:6" ht="15.75" customHeight="1">
      <c r="A59" s="1">
        <v>43041</v>
      </c>
      <c r="B59" s="1">
        <v>43059</v>
      </c>
      <c r="C59" s="9">
        <f t="shared" si="3"/>
        <v>18</v>
      </c>
      <c r="D59" s="4">
        <f t="shared" si="4"/>
        <v>-12</v>
      </c>
      <c r="E59" s="27">
        <v>1311</v>
      </c>
      <c r="F59" s="13">
        <f t="shared" si="5"/>
        <v>-15732</v>
      </c>
    </row>
    <row r="60" spans="1:6" ht="15.75" customHeight="1">
      <c r="A60" s="10">
        <v>43042</v>
      </c>
      <c r="B60" s="10">
        <v>43042</v>
      </c>
      <c r="C60" s="9">
        <f t="shared" si="3"/>
        <v>0</v>
      </c>
      <c r="D60" s="4">
        <f t="shared" si="4"/>
        <v>-30</v>
      </c>
      <c r="E60" s="28">
        <v>87.59</v>
      </c>
      <c r="F60" s="13">
        <f t="shared" si="5"/>
        <v>-2627.7000000000003</v>
      </c>
    </row>
    <row r="61" spans="1:6" ht="15.75" customHeight="1">
      <c r="A61" s="10">
        <v>43042</v>
      </c>
      <c r="B61" s="10">
        <v>43048</v>
      </c>
      <c r="C61" s="4">
        <f t="shared" si="3"/>
        <v>6</v>
      </c>
      <c r="D61" s="4">
        <f t="shared" si="4"/>
        <v>-24</v>
      </c>
      <c r="E61" s="28">
        <v>60.5</v>
      </c>
      <c r="F61" s="13">
        <f t="shared" si="5"/>
        <v>-1452</v>
      </c>
    </row>
    <row r="62" spans="1:6" ht="15.75" customHeight="1">
      <c r="A62" s="10">
        <v>43042</v>
      </c>
      <c r="B62" s="10">
        <v>43048</v>
      </c>
      <c r="C62" s="9">
        <f t="shared" si="3"/>
        <v>6</v>
      </c>
      <c r="D62" s="4">
        <f t="shared" si="4"/>
        <v>-24</v>
      </c>
      <c r="E62" s="28">
        <v>1749</v>
      </c>
      <c r="F62" s="13">
        <f t="shared" si="5"/>
        <v>-41976</v>
      </c>
    </row>
    <row r="63" spans="1:6" ht="15.75" customHeight="1">
      <c r="A63" s="10">
        <v>43043</v>
      </c>
      <c r="B63" s="10">
        <v>43048</v>
      </c>
      <c r="C63" s="4">
        <f t="shared" si="3"/>
        <v>5</v>
      </c>
      <c r="D63" s="4">
        <f t="shared" si="4"/>
        <v>-25</v>
      </c>
      <c r="E63" s="28">
        <v>2332</v>
      </c>
      <c r="F63" s="13">
        <f t="shared" si="5"/>
        <v>-58300</v>
      </c>
    </row>
    <row r="64" spans="1:6" ht="15.75" customHeight="1">
      <c r="A64" s="10">
        <v>43043</v>
      </c>
      <c r="B64" s="10">
        <v>43048</v>
      </c>
      <c r="C64" s="9">
        <f t="shared" si="3"/>
        <v>5</v>
      </c>
      <c r="D64" s="4">
        <f t="shared" si="4"/>
        <v>-25</v>
      </c>
      <c r="E64" s="28">
        <v>2529</v>
      </c>
      <c r="F64" s="13">
        <f t="shared" si="5"/>
        <v>-63225</v>
      </c>
    </row>
    <row r="65" spans="1:6" ht="15.75" customHeight="1">
      <c r="A65" s="10">
        <v>43043</v>
      </c>
      <c r="B65" s="10">
        <v>43048</v>
      </c>
      <c r="C65" s="9">
        <f t="shared" si="3"/>
        <v>5</v>
      </c>
      <c r="D65" s="4">
        <f t="shared" si="4"/>
        <v>-25</v>
      </c>
      <c r="E65" s="28">
        <v>72</v>
      </c>
      <c r="F65" s="13">
        <f t="shared" si="5"/>
        <v>-1800</v>
      </c>
    </row>
    <row r="66" spans="1:6" ht="15.75" customHeight="1">
      <c r="A66" s="10">
        <v>43043</v>
      </c>
      <c r="B66" s="10">
        <v>43048</v>
      </c>
      <c r="C66" s="9">
        <f aca="true" t="shared" si="6" ref="C66:C97">DAYS360(A66,B66)</f>
        <v>5</v>
      </c>
      <c r="D66" s="4">
        <f aca="true" t="shared" si="7" ref="D66:D97">C66-30</f>
        <v>-25</v>
      </c>
      <c r="E66" s="28">
        <v>72</v>
      </c>
      <c r="F66" s="13">
        <f aca="true" t="shared" si="8" ref="F66:F97">E66*D66</f>
        <v>-1800</v>
      </c>
    </row>
    <row r="67" spans="1:6" ht="15.75" customHeight="1">
      <c r="A67" s="1">
        <v>43044</v>
      </c>
      <c r="B67" s="10">
        <v>43048</v>
      </c>
      <c r="C67" s="9">
        <f t="shared" si="6"/>
        <v>4</v>
      </c>
      <c r="D67" s="4">
        <f t="shared" si="7"/>
        <v>-26</v>
      </c>
      <c r="E67" s="27">
        <v>5324</v>
      </c>
      <c r="F67" s="13">
        <f t="shared" si="8"/>
        <v>-138424</v>
      </c>
    </row>
    <row r="68" spans="1:6" ht="15.75" customHeight="1">
      <c r="A68" s="1">
        <v>43045</v>
      </c>
      <c r="B68" s="10">
        <v>43048</v>
      </c>
      <c r="C68" s="9">
        <f t="shared" si="6"/>
        <v>3</v>
      </c>
      <c r="D68" s="4">
        <f t="shared" si="7"/>
        <v>-27</v>
      </c>
      <c r="E68" s="27">
        <v>275.28</v>
      </c>
      <c r="F68" s="13">
        <f t="shared" si="8"/>
        <v>-7432.5599999999995</v>
      </c>
    </row>
    <row r="69" spans="1:6" ht="15.75" customHeight="1">
      <c r="A69" s="10">
        <v>43046</v>
      </c>
      <c r="B69" s="10">
        <v>43048</v>
      </c>
      <c r="C69" s="9">
        <f t="shared" si="6"/>
        <v>2</v>
      </c>
      <c r="D69" s="4">
        <f t="shared" si="7"/>
        <v>-28</v>
      </c>
      <c r="E69" s="28">
        <v>156.86</v>
      </c>
      <c r="F69" s="13">
        <f t="shared" si="8"/>
        <v>-4392.08</v>
      </c>
    </row>
    <row r="70" spans="1:6" ht="15.75" customHeight="1">
      <c r="A70" s="1">
        <v>43047</v>
      </c>
      <c r="B70" s="1">
        <v>43059</v>
      </c>
      <c r="C70" s="9">
        <f t="shared" si="6"/>
        <v>12</v>
      </c>
      <c r="D70" s="4">
        <f t="shared" si="7"/>
        <v>-18</v>
      </c>
      <c r="E70" s="27">
        <v>18.44</v>
      </c>
      <c r="F70" s="13">
        <f t="shared" si="8"/>
        <v>-331.92</v>
      </c>
    </row>
    <row r="71" spans="1:6" ht="15.75" customHeight="1">
      <c r="A71" s="1">
        <v>43048</v>
      </c>
      <c r="B71" s="1">
        <v>43059</v>
      </c>
      <c r="C71" s="9">
        <f t="shared" si="6"/>
        <v>11</v>
      </c>
      <c r="D71" s="4">
        <f t="shared" si="7"/>
        <v>-19</v>
      </c>
      <c r="E71" s="27">
        <v>240</v>
      </c>
      <c r="F71" s="13">
        <f t="shared" si="8"/>
        <v>-4560</v>
      </c>
    </row>
    <row r="72" spans="1:6" ht="15.75" customHeight="1">
      <c r="A72" s="10">
        <v>43049</v>
      </c>
      <c r="B72" s="10">
        <v>43049</v>
      </c>
      <c r="C72" s="9">
        <f t="shared" si="6"/>
        <v>0</v>
      </c>
      <c r="D72" s="4">
        <f t="shared" si="7"/>
        <v>-30</v>
      </c>
      <c r="E72" s="28">
        <v>42.23</v>
      </c>
      <c r="F72" s="13">
        <f t="shared" si="8"/>
        <v>-1266.8999999999999</v>
      </c>
    </row>
    <row r="73" spans="1:6" ht="15.75" customHeight="1">
      <c r="A73" s="10">
        <v>43049</v>
      </c>
      <c r="B73" s="1">
        <v>43059</v>
      </c>
      <c r="C73" s="9">
        <f t="shared" si="6"/>
        <v>10</v>
      </c>
      <c r="D73" s="4">
        <f t="shared" si="7"/>
        <v>-20</v>
      </c>
      <c r="E73" s="28">
        <v>180</v>
      </c>
      <c r="F73" s="13">
        <f t="shared" si="8"/>
        <v>-3600</v>
      </c>
    </row>
    <row r="74" spans="1:6" ht="15.75" customHeight="1">
      <c r="A74" s="1">
        <v>43049</v>
      </c>
      <c r="B74" s="1">
        <v>43063</v>
      </c>
      <c r="C74" s="15">
        <f t="shared" si="6"/>
        <v>14</v>
      </c>
      <c r="D74" s="15">
        <f t="shared" si="7"/>
        <v>-16</v>
      </c>
      <c r="E74" s="19">
        <v>2017.8</v>
      </c>
      <c r="F74" s="12">
        <f t="shared" si="8"/>
        <v>-32284.8</v>
      </c>
    </row>
    <row r="75" spans="1:6" ht="15.75" customHeight="1">
      <c r="A75" s="10">
        <v>43052</v>
      </c>
      <c r="B75" s="1">
        <v>43059</v>
      </c>
      <c r="C75" s="9">
        <f t="shared" si="6"/>
        <v>7</v>
      </c>
      <c r="D75" s="4">
        <f t="shared" si="7"/>
        <v>-23</v>
      </c>
      <c r="E75" s="28">
        <v>303</v>
      </c>
      <c r="F75" s="13">
        <f t="shared" si="8"/>
        <v>-6969</v>
      </c>
    </row>
    <row r="76" spans="1:6" ht="15.75" customHeight="1">
      <c r="A76" s="10">
        <v>43053</v>
      </c>
      <c r="B76" s="10">
        <v>43053</v>
      </c>
      <c r="C76" s="9">
        <f t="shared" si="6"/>
        <v>0</v>
      </c>
      <c r="D76" s="4">
        <f t="shared" si="7"/>
        <v>-30</v>
      </c>
      <c r="E76" s="28">
        <v>265.49</v>
      </c>
      <c r="F76" s="13">
        <f t="shared" si="8"/>
        <v>-7964.700000000001</v>
      </c>
    </row>
    <row r="77" spans="1:6" ht="15.75" customHeight="1">
      <c r="A77" s="10">
        <v>43053</v>
      </c>
      <c r="B77" s="1">
        <v>43059</v>
      </c>
      <c r="C77" s="9">
        <f t="shared" si="6"/>
        <v>6</v>
      </c>
      <c r="D77" s="4">
        <f t="shared" si="7"/>
        <v>-24</v>
      </c>
      <c r="E77" s="28">
        <v>88.45</v>
      </c>
      <c r="F77" s="13">
        <f t="shared" si="8"/>
        <v>-2122.8</v>
      </c>
    </row>
    <row r="78" spans="1:6" ht="15.75" customHeight="1">
      <c r="A78" s="10">
        <v>43053</v>
      </c>
      <c r="B78" s="1">
        <v>43059</v>
      </c>
      <c r="C78" s="9">
        <f t="shared" si="6"/>
        <v>6</v>
      </c>
      <c r="D78" s="4">
        <f t="shared" si="7"/>
        <v>-24</v>
      </c>
      <c r="E78" s="28">
        <v>99.3</v>
      </c>
      <c r="F78" s="13">
        <f t="shared" si="8"/>
        <v>-2383.2</v>
      </c>
    </row>
    <row r="79" spans="1:6" ht="15.75" customHeight="1">
      <c r="A79" s="10">
        <v>43054</v>
      </c>
      <c r="B79" s="10">
        <v>43054</v>
      </c>
      <c r="C79" s="9">
        <f t="shared" si="6"/>
        <v>0</v>
      </c>
      <c r="D79" s="4">
        <f t="shared" si="7"/>
        <v>-30</v>
      </c>
      <c r="E79" s="28">
        <v>471.65</v>
      </c>
      <c r="F79" s="13">
        <f t="shared" si="8"/>
        <v>-14149.5</v>
      </c>
    </row>
    <row r="80" spans="1:6" ht="15.75" customHeight="1">
      <c r="A80" s="10">
        <v>43054</v>
      </c>
      <c r="B80" s="10">
        <v>43054</v>
      </c>
      <c r="C80" s="9">
        <f t="shared" si="6"/>
        <v>0</v>
      </c>
      <c r="D80" s="4">
        <f t="shared" si="7"/>
        <v>-30</v>
      </c>
      <c r="E80" s="28">
        <v>95.59</v>
      </c>
      <c r="F80" s="13">
        <f t="shared" si="8"/>
        <v>-2867.7000000000003</v>
      </c>
    </row>
    <row r="81" spans="1:6" ht="15.75" customHeight="1">
      <c r="A81" s="10">
        <v>43054</v>
      </c>
      <c r="B81" s="1">
        <v>43059</v>
      </c>
      <c r="C81" s="9">
        <f t="shared" si="6"/>
        <v>5</v>
      </c>
      <c r="D81" s="4">
        <f t="shared" si="7"/>
        <v>-25</v>
      </c>
      <c r="E81" s="28">
        <v>819.78</v>
      </c>
      <c r="F81" s="13">
        <f t="shared" si="8"/>
        <v>-20494.5</v>
      </c>
    </row>
    <row r="82" spans="1:6" ht="15.75" customHeight="1">
      <c r="A82" s="10">
        <v>43054</v>
      </c>
      <c r="B82" s="1">
        <v>43059</v>
      </c>
      <c r="C82" s="9">
        <f t="shared" si="6"/>
        <v>5</v>
      </c>
      <c r="D82" s="4">
        <f t="shared" si="7"/>
        <v>-25</v>
      </c>
      <c r="E82" s="28">
        <v>424</v>
      </c>
      <c r="F82" s="13">
        <f t="shared" si="8"/>
        <v>-10600</v>
      </c>
    </row>
    <row r="83" spans="1:6" ht="15.75" customHeight="1">
      <c r="A83" s="10">
        <v>43054</v>
      </c>
      <c r="B83" s="1">
        <v>43059</v>
      </c>
      <c r="C83" s="9">
        <f t="shared" si="6"/>
        <v>5</v>
      </c>
      <c r="D83" s="4">
        <f t="shared" si="7"/>
        <v>-25</v>
      </c>
      <c r="E83" s="28">
        <v>181.5</v>
      </c>
      <c r="F83" s="13">
        <f t="shared" si="8"/>
        <v>-4537.5</v>
      </c>
    </row>
    <row r="84" spans="1:6" ht="15.75" customHeight="1">
      <c r="A84" s="1">
        <v>43055</v>
      </c>
      <c r="B84" s="1">
        <v>43059</v>
      </c>
      <c r="C84" s="15">
        <f t="shared" si="6"/>
        <v>4</v>
      </c>
      <c r="D84" s="4">
        <f t="shared" si="7"/>
        <v>-26</v>
      </c>
      <c r="E84" s="27">
        <v>242</v>
      </c>
      <c r="F84" s="13">
        <f t="shared" si="8"/>
        <v>-6292</v>
      </c>
    </row>
    <row r="85" spans="1:6" ht="15.75" customHeight="1">
      <c r="A85" s="10">
        <v>43055</v>
      </c>
      <c r="B85" s="1">
        <v>43059</v>
      </c>
      <c r="C85" s="9">
        <f t="shared" si="6"/>
        <v>4</v>
      </c>
      <c r="D85" s="4">
        <f t="shared" si="7"/>
        <v>-26</v>
      </c>
      <c r="E85" s="28">
        <v>242</v>
      </c>
      <c r="F85" s="13">
        <f t="shared" si="8"/>
        <v>-6292</v>
      </c>
    </row>
    <row r="86" spans="1:6" ht="15.75" customHeight="1">
      <c r="A86" s="10">
        <v>43055</v>
      </c>
      <c r="B86" s="1">
        <v>43059</v>
      </c>
      <c r="C86" s="9">
        <f t="shared" si="6"/>
        <v>4</v>
      </c>
      <c r="D86" s="4">
        <f t="shared" si="7"/>
        <v>-26</v>
      </c>
      <c r="E86" s="28">
        <v>72.36</v>
      </c>
      <c r="F86" s="13">
        <f t="shared" si="8"/>
        <v>-1881.36</v>
      </c>
    </row>
    <row r="87" spans="1:6" ht="15.75" customHeight="1">
      <c r="A87" s="10">
        <v>43055</v>
      </c>
      <c r="B87" s="1">
        <v>43059</v>
      </c>
      <c r="C87" s="9">
        <f t="shared" si="6"/>
        <v>4</v>
      </c>
      <c r="D87" s="4">
        <f t="shared" si="7"/>
        <v>-26</v>
      </c>
      <c r="E87" s="28">
        <v>124.26</v>
      </c>
      <c r="F87" s="13">
        <f t="shared" si="8"/>
        <v>-3230.76</v>
      </c>
    </row>
    <row r="88" spans="1:6" ht="15.75" customHeight="1">
      <c r="A88" s="10">
        <v>43055</v>
      </c>
      <c r="B88" s="1">
        <v>43059</v>
      </c>
      <c r="C88" s="9">
        <f t="shared" si="6"/>
        <v>4</v>
      </c>
      <c r="D88" s="4">
        <f t="shared" si="7"/>
        <v>-26</v>
      </c>
      <c r="E88" s="28">
        <v>113.74</v>
      </c>
      <c r="F88" s="13">
        <f t="shared" si="8"/>
        <v>-2957.24</v>
      </c>
    </row>
    <row r="89" spans="1:6" ht="15.75" customHeight="1">
      <c r="A89" s="10">
        <v>43055</v>
      </c>
      <c r="B89" s="1">
        <v>43059</v>
      </c>
      <c r="C89" s="9">
        <f t="shared" si="6"/>
        <v>4</v>
      </c>
      <c r="D89" s="4">
        <f t="shared" si="7"/>
        <v>-26</v>
      </c>
      <c r="E89" s="28">
        <v>79.86</v>
      </c>
      <c r="F89" s="13">
        <f t="shared" si="8"/>
        <v>-2076.36</v>
      </c>
    </row>
    <row r="90" spans="1:6" ht="15.75" customHeight="1">
      <c r="A90" s="10">
        <v>43055</v>
      </c>
      <c r="B90" s="1">
        <v>43059</v>
      </c>
      <c r="C90" s="9">
        <f t="shared" si="6"/>
        <v>4</v>
      </c>
      <c r="D90" s="4">
        <f t="shared" si="7"/>
        <v>-26</v>
      </c>
      <c r="E90" s="28">
        <v>939.79</v>
      </c>
      <c r="F90" s="13">
        <f t="shared" si="8"/>
        <v>-24434.54</v>
      </c>
    </row>
    <row r="91" spans="1:6" ht="15.75" customHeight="1">
      <c r="A91" s="10">
        <v>43059</v>
      </c>
      <c r="B91" s="10">
        <v>43059</v>
      </c>
      <c r="C91" s="9">
        <f t="shared" si="6"/>
        <v>0</v>
      </c>
      <c r="D91" s="4">
        <f t="shared" si="7"/>
        <v>-30</v>
      </c>
      <c r="E91" s="28">
        <v>30.25</v>
      </c>
      <c r="F91" s="13">
        <f t="shared" si="8"/>
        <v>-907.5</v>
      </c>
    </row>
    <row r="92" spans="1:6" ht="15.75" customHeight="1">
      <c r="A92" s="10">
        <v>43059</v>
      </c>
      <c r="B92" s="10">
        <v>43059</v>
      </c>
      <c r="C92" s="9">
        <f t="shared" si="6"/>
        <v>0</v>
      </c>
      <c r="D92" s="4">
        <f t="shared" si="7"/>
        <v>-30</v>
      </c>
      <c r="E92" s="28">
        <v>90.75</v>
      </c>
      <c r="F92" s="13">
        <f t="shared" si="8"/>
        <v>-2722.5</v>
      </c>
    </row>
    <row r="93" spans="1:6" ht="15.75" customHeight="1">
      <c r="A93" s="10">
        <v>43059</v>
      </c>
      <c r="B93" s="10">
        <v>43059</v>
      </c>
      <c r="C93" s="9">
        <f t="shared" si="6"/>
        <v>0</v>
      </c>
      <c r="D93" s="4">
        <f t="shared" si="7"/>
        <v>-30</v>
      </c>
      <c r="E93" s="28">
        <v>689.7</v>
      </c>
      <c r="F93" s="13">
        <f t="shared" si="8"/>
        <v>-20691</v>
      </c>
    </row>
    <row r="94" spans="1:6" ht="15.75" customHeight="1">
      <c r="A94" s="10">
        <v>43060</v>
      </c>
      <c r="B94" s="10">
        <v>43060</v>
      </c>
      <c r="C94" s="9">
        <f t="shared" si="6"/>
        <v>0</v>
      </c>
      <c r="D94" s="4">
        <f t="shared" si="7"/>
        <v>-30</v>
      </c>
      <c r="E94" s="28">
        <v>6.04</v>
      </c>
      <c r="F94" s="13">
        <f t="shared" si="8"/>
        <v>-181.2</v>
      </c>
    </row>
    <row r="95" spans="1:6" ht="15.75" customHeight="1">
      <c r="A95" s="10">
        <v>43060</v>
      </c>
      <c r="B95" s="10">
        <v>43063</v>
      </c>
      <c r="C95" s="9">
        <f t="shared" si="6"/>
        <v>3</v>
      </c>
      <c r="D95" s="4">
        <f t="shared" si="7"/>
        <v>-27</v>
      </c>
      <c r="E95" s="28">
        <v>1666.17</v>
      </c>
      <c r="F95" s="13">
        <f t="shared" si="8"/>
        <v>-44986.590000000004</v>
      </c>
    </row>
    <row r="96" spans="1:6" ht="15.75" customHeight="1">
      <c r="A96" s="1">
        <v>43060</v>
      </c>
      <c r="B96" s="1">
        <v>43063</v>
      </c>
      <c r="C96" s="15">
        <f t="shared" si="6"/>
        <v>3</v>
      </c>
      <c r="D96" s="15">
        <f t="shared" si="7"/>
        <v>-27</v>
      </c>
      <c r="E96" s="19">
        <v>76.23</v>
      </c>
      <c r="F96" s="12">
        <f t="shared" si="8"/>
        <v>-2058.21</v>
      </c>
    </row>
    <row r="97" spans="1:6" ht="15.75" customHeight="1">
      <c r="A97" s="1">
        <v>43060</v>
      </c>
      <c r="B97" s="1">
        <v>43063</v>
      </c>
      <c r="C97" s="15">
        <f t="shared" si="6"/>
        <v>3</v>
      </c>
      <c r="D97" s="15">
        <f t="shared" si="7"/>
        <v>-27</v>
      </c>
      <c r="E97" s="19">
        <v>363</v>
      </c>
      <c r="F97" s="12">
        <f t="shared" si="8"/>
        <v>-9801</v>
      </c>
    </row>
    <row r="98" spans="1:6" ht="15.75" customHeight="1">
      <c r="A98" s="10">
        <v>43061</v>
      </c>
      <c r="B98" s="10">
        <v>43061</v>
      </c>
      <c r="C98" s="9">
        <f aca="true" t="shared" si="9" ref="C98:C126">DAYS360(A98,B98)</f>
        <v>0</v>
      </c>
      <c r="D98" s="4">
        <f aca="true" t="shared" si="10" ref="D98:D126">C98-30</f>
        <v>-30</v>
      </c>
      <c r="E98" s="28">
        <v>328.81</v>
      </c>
      <c r="F98" s="13">
        <f aca="true" t="shared" si="11" ref="F98:F126">E98*D98</f>
        <v>-9864.3</v>
      </c>
    </row>
    <row r="99" spans="1:6" ht="15.75" customHeight="1">
      <c r="A99" s="10">
        <v>43061</v>
      </c>
      <c r="B99" s="10">
        <v>43061</v>
      </c>
      <c r="C99" s="9">
        <f t="shared" si="9"/>
        <v>0</v>
      </c>
      <c r="D99" s="4">
        <f t="shared" si="10"/>
        <v>-30</v>
      </c>
      <c r="E99" s="28">
        <v>188.31</v>
      </c>
      <c r="F99" s="13">
        <f t="shared" si="11"/>
        <v>-5649.3</v>
      </c>
    </row>
    <row r="100" spans="1:6" ht="15.75" customHeight="1">
      <c r="A100" s="10">
        <v>43056</v>
      </c>
      <c r="B100" s="10">
        <v>43069</v>
      </c>
      <c r="C100" s="9">
        <f t="shared" si="9"/>
        <v>13</v>
      </c>
      <c r="D100" s="4">
        <f t="shared" si="10"/>
        <v>-17</v>
      </c>
      <c r="E100" s="28">
        <v>5595.65</v>
      </c>
      <c r="F100" s="13">
        <f t="shared" si="11"/>
        <v>-95126.04999999999</v>
      </c>
    </row>
    <row r="101" spans="1:6" ht="15.75" customHeight="1">
      <c r="A101" s="10">
        <v>43020</v>
      </c>
      <c r="B101" s="10">
        <v>43069</v>
      </c>
      <c r="C101" s="9">
        <f t="shared" si="9"/>
        <v>48</v>
      </c>
      <c r="D101" s="4">
        <f t="shared" si="10"/>
        <v>18</v>
      </c>
      <c r="E101" s="28">
        <v>140.36</v>
      </c>
      <c r="F101" s="13">
        <f t="shared" si="11"/>
        <v>2526.4800000000005</v>
      </c>
    </row>
    <row r="102" spans="1:6" ht="15.75" customHeight="1">
      <c r="A102" s="10">
        <v>43053</v>
      </c>
      <c r="B102" s="10">
        <v>43069</v>
      </c>
      <c r="C102" s="9">
        <f t="shared" si="9"/>
        <v>16</v>
      </c>
      <c r="D102" s="4">
        <f t="shared" si="10"/>
        <v>-14</v>
      </c>
      <c r="E102" s="28">
        <v>15.84</v>
      </c>
      <c r="F102" s="13">
        <f t="shared" si="11"/>
        <v>-221.76</v>
      </c>
    </row>
    <row r="103" spans="1:6" ht="15.75" customHeight="1">
      <c r="A103" s="10">
        <v>43066</v>
      </c>
      <c r="B103" s="10">
        <v>43069</v>
      </c>
      <c r="C103" s="9">
        <f t="shared" si="9"/>
        <v>3</v>
      </c>
      <c r="D103" s="4">
        <f t="shared" si="10"/>
        <v>-27</v>
      </c>
      <c r="E103" s="28">
        <v>5324</v>
      </c>
      <c r="F103" s="13">
        <f t="shared" si="11"/>
        <v>-143748</v>
      </c>
    </row>
    <row r="104" spans="1:6" ht="15.75" customHeight="1">
      <c r="A104" s="10">
        <v>43068</v>
      </c>
      <c r="B104" s="10">
        <v>43069</v>
      </c>
      <c r="C104" s="9">
        <f t="shared" si="9"/>
        <v>1</v>
      </c>
      <c r="D104" s="4">
        <f t="shared" si="10"/>
        <v>-29</v>
      </c>
      <c r="E104" s="28">
        <v>17.4</v>
      </c>
      <c r="F104" s="13">
        <f t="shared" si="11"/>
        <v>-504.59999999999997</v>
      </c>
    </row>
    <row r="105" spans="1:6" ht="15.75" customHeight="1">
      <c r="A105" s="10">
        <v>43068</v>
      </c>
      <c r="B105" s="10">
        <v>43069</v>
      </c>
      <c r="C105" s="9">
        <f t="shared" si="9"/>
        <v>1</v>
      </c>
      <c r="D105" s="4">
        <f t="shared" si="10"/>
        <v>-29</v>
      </c>
      <c r="E105" s="28">
        <v>349.25</v>
      </c>
      <c r="F105" s="13">
        <f t="shared" si="11"/>
        <v>-10128.25</v>
      </c>
    </row>
    <row r="106" spans="1:6" ht="15.75" customHeight="1">
      <c r="A106" s="10">
        <v>43059</v>
      </c>
      <c r="B106" s="10">
        <v>43069</v>
      </c>
      <c r="C106" s="9">
        <f t="shared" si="9"/>
        <v>10</v>
      </c>
      <c r="D106" s="4">
        <f t="shared" si="10"/>
        <v>-20</v>
      </c>
      <c r="E106" s="28">
        <v>290.4</v>
      </c>
      <c r="F106" s="13">
        <f t="shared" si="11"/>
        <v>-5808</v>
      </c>
    </row>
    <row r="107" spans="1:6" ht="15.75" customHeight="1">
      <c r="A107" s="10">
        <v>43062</v>
      </c>
      <c r="B107" s="10">
        <v>43069</v>
      </c>
      <c r="C107" s="9">
        <f t="shared" si="9"/>
        <v>7</v>
      </c>
      <c r="D107" s="4">
        <f t="shared" si="10"/>
        <v>-23</v>
      </c>
      <c r="E107" s="28">
        <v>2637.8</v>
      </c>
      <c r="F107" s="13">
        <f t="shared" si="11"/>
        <v>-60669.4</v>
      </c>
    </row>
    <row r="108" spans="1:6" ht="15.75" customHeight="1">
      <c r="A108" s="10">
        <v>43068</v>
      </c>
      <c r="B108" s="10">
        <v>43069</v>
      </c>
      <c r="C108" s="9">
        <f t="shared" si="9"/>
        <v>1</v>
      </c>
      <c r="D108" s="4">
        <f t="shared" si="10"/>
        <v>-29</v>
      </c>
      <c r="E108" s="28">
        <v>269.53</v>
      </c>
      <c r="F108" s="13">
        <f t="shared" si="11"/>
        <v>-7816.369999999999</v>
      </c>
    </row>
    <row r="109" spans="1:6" ht="15.75" customHeight="1">
      <c r="A109" s="10">
        <v>43066</v>
      </c>
      <c r="B109" s="10">
        <v>43069</v>
      </c>
      <c r="C109" s="9">
        <f t="shared" si="9"/>
        <v>3</v>
      </c>
      <c r="D109" s="4">
        <f t="shared" si="10"/>
        <v>-27</v>
      </c>
      <c r="E109" s="28">
        <v>609.84</v>
      </c>
      <c r="F109" s="13">
        <f t="shared" si="11"/>
        <v>-16465.68</v>
      </c>
    </row>
    <row r="110" spans="1:6" ht="15.75" customHeight="1">
      <c r="A110" s="10">
        <v>43066</v>
      </c>
      <c r="B110" s="10">
        <v>43069</v>
      </c>
      <c r="C110" s="9">
        <f t="shared" si="9"/>
        <v>3</v>
      </c>
      <c r="D110" s="4">
        <f t="shared" si="10"/>
        <v>-27</v>
      </c>
      <c r="E110" s="28">
        <v>302.5</v>
      </c>
      <c r="F110" s="13">
        <f t="shared" si="11"/>
        <v>-8167.5</v>
      </c>
    </row>
    <row r="111" spans="1:6" ht="15.75" customHeight="1">
      <c r="A111" s="10">
        <v>43067</v>
      </c>
      <c r="B111" s="10">
        <v>43069</v>
      </c>
      <c r="C111" s="9">
        <f t="shared" si="9"/>
        <v>2</v>
      </c>
      <c r="D111" s="4">
        <f t="shared" si="10"/>
        <v>-28</v>
      </c>
      <c r="E111" s="28">
        <v>605</v>
      </c>
      <c r="F111" s="13">
        <f t="shared" si="11"/>
        <v>-16940</v>
      </c>
    </row>
    <row r="112" spans="1:6" ht="15.75" customHeight="1">
      <c r="A112" s="10">
        <v>43067</v>
      </c>
      <c r="B112" s="10">
        <v>43069</v>
      </c>
      <c r="C112" s="9">
        <f t="shared" si="9"/>
        <v>2</v>
      </c>
      <c r="D112" s="4">
        <f t="shared" si="10"/>
        <v>-28</v>
      </c>
      <c r="E112" s="28">
        <v>224.88</v>
      </c>
      <c r="F112" s="13">
        <f t="shared" si="11"/>
        <v>-6296.639999999999</v>
      </c>
    </row>
    <row r="113" spans="1:6" ht="15.75" customHeight="1">
      <c r="A113" s="10">
        <v>43067</v>
      </c>
      <c r="B113" s="10">
        <v>43069</v>
      </c>
      <c r="C113" s="9">
        <f t="shared" si="9"/>
        <v>2</v>
      </c>
      <c r="D113" s="4">
        <f t="shared" si="10"/>
        <v>-28</v>
      </c>
      <c r="E113" s="28">
        <v>476.86</v>
      </c>
      <c r="F113" s="13">
        <f t="shared" si="11"/>
        <v>-13352.08</v>
      </c>
    </row>
    <row r="114" spans="1:6" ht="15.75" customHeight="1">
      <c r="A114" s="10">
        <v>43067</v>
      </c>
      <c r="B114" s="10">
        <v>43069</v>
      </c>
      <c r="C114" s="9">
        <f t="shared" si="9"/>
        <v>2</v>
      </c>
      <c r="D114" s="4">
        <f t="shared" si="10"/>
        <v>-28</v>
      </c>
      <c r="E114" s="28">
        <v>72.36</v>
      </c>
      <c r="F114" s="13">
        <f t="shared" si="11"/>
        <v>-2026.08</v>
      </c>
    </row>
    <row r="115" spans="1:6" ht="15.75" customHeight="1">
      <c r="A115" s="10">
        <v>43067</v>
      </c>
      <c r="B115" s="10">
        <v>43069</v>
      </c>
      <c r="C115" s="9">
        <f t="shared" si="9"/>
        <v>2</v>
      </c>
      <c r="D115" s="4">
        <f t="shared" si="10"/>
        <v>-28</v>
      </c>
      <c r="E115" s="28">
        <v>327.67</v>
      </c>
      <c r="F115" s="13">
        <f t="shared" si="11"/>
        <v>-9174.76</v>
      </c>
    </row>
    <row r="116" spans="1:6" ht="15.75" customHeight="1">
      <c r="A116" s="10">
        <v>43067</v>
      </c>
      <c r="B116" s="10">
        <v>43069</v>
      </c>
      <c r="C116" s="9">
        <f t="shared" si="9"/>
        <v>2</v>
      </c>
      <c r="D116" s="4">
        <f t="shared" si="10"/>
        <v>-28</v>
      </c>
      <c r="E116" s="28">
        <v>1084.77</v>
      </c>
      <c r="F116" s="13">
        <f t="shared" si="11"/>
        <v>-30373.559999999998</v>
      </c>
    </row>
    <row r="117" spans="1:6" ht="15.75" customHeight="1">
      <c r="A117" s="1">
        <v>43067</v>
      </c>
      <c r="B117" s="1">
        <v>43069</v>
      </c>
      <c r="C117" s="15">
        <f t="shared" si="9"/>
        <v>2</v>
      </c>
      <c r="D117" s="15">
        <f t="shared" si="10"/>
        <v>-28</v>
      </c>
      <c r="E117" s="19">
        <v>258.22</v>
      </c>
      <c r="F117" s="12">
        <f t="shared" si="11"/>
        <v>-7230.160000000001</v>
      </c>
    </row>
    <row r="118" spans="1:6" ht="15.75" customHeight="1">
      <c r="A118" s="1">
        <v>43067</v>
      </c>
      <c r="B118" s="1">
        <v>43069</v>
      </c>
      <c r="C118" s="15">
        <f t="shared" si="9"/>
        <v>2</v>
      </c>
      <c r="D118" s="15">
        <f t="shared" si="10"/>
        <v>-28</v>
      </c>
      <c r="E118" s="19">
        <v>24.86</v>
      </c>
      <c r="F118" s="12">
        <f t="shared" si="11"/>
        <v>-696.0799999999999</v>
      </c>
    </row>
    <row r="119" spans="1:6" ht="15.75" customHeight="1">
      <c r="A119" s="1">
        <v>43067</v>
      </c>
      <c r="B119" s="1">
        <v>43069</v>
      </c>
      <c r="C119" s="15">
        <f t="shared" si="9"/>
        <v>2</v>
      </c>
      <c r="D119" s="15">
        <f t="shared" si="10"/>
        <v>-28</v>
      </c>
      <c r="E119" s="19">
        <v>10224.5</v>
      </c>
      <c r="F119" s="12">
        <f t="shared" si="11"/>
        <v>-286286</v>
      </c>
    </row>
    <row r="120" spans="1:6" ht="15.75" customHeight="1">
      <c r="A120" s="1">
        <v>43061</v>
      </c>
      <c r="B120" s="1">
        <v>43069</v>
      </c>
      <c r="C120" s="15">
        <f t="shared" si="9"/>
        <v>8</v>
      </c>
      <c r="D120" s="15">
        <f t="shared" si="10"/>
        <v>-22</v>
      </c>
      <c r="E120" s="19">
        <v>425.92</v>
      </c>
      <c r="F120" s="12">
        <f t="shared" si="11"/>
        <v>-9370.24</v>
      </c>
    </row>
    <row r="121" spans="1:6" ht="15.75" customHeight="1">
      <c r="A121" s="1">
        <v>43063</v>
      </c>
      <c r="B121" s="1">
        <v>43069</v>
      </c>
      <c r="C121" s="15">
        <f t="shared" si="9"/>
        <v>6</v>
      </c>
      <c r="D121" s="15">
        <f t="shared" si="10"/>
        <v>-24</v>
      </c>
      <c r="E121" s="19">
        <v>169.4</v>
      </c>
      <c r="F121" s="12">
        <f t="shared" si="11"/>
        <v>-4065.6000000000004</v>
      </c>
    </row>
    <row r="122" spans="1:6" ht="15.75" customHeight="1">
      <c r="A122" s="1">
        <v>43063</v>
      </c>
      <c r="B122" s="1">
        <v>43069</v>
      </c>
      <c r="C122" s="15">
        <f t="shared" si="9"/>
        <v>6</v>
      </c>
      <c r="D122" s="15">
        <f t="shared" si="10"/>
        <v>-24</v>
      </c>
      <c r="E122" s="19">
        <v>181.5</v>
      </c>
      <c r="F122" s="12">
        <f t="shared" si="11"/>
        <v>-4356</v>
      </c>
    </row>
    <row r="123" spans="1:6" ht="15.75" customHeight="1">
      <c r="A123" s="1">
        <v>43067</v>
      </c>
      <c r="B123" s="1">
        <v>43069</v>
      </c>
      <c r="C123" s="15">
        <f t="shared" si="9"/>
        <v>2</v>
      </c>
      <c r="D123" s="15">
        <f t="shared" si="10"/>
        <v>-28</v>
      </c>
      <c r="E123" s="19">
        <v>574</v>
      </c>
      <c r="F123" s="12">
        <f t="shared" si="11"/>
        <v>-16072</v>
      </c>
    </row>
    <row r="124" spans="1:6" ht="15.75" customHeight="1">
      <c r="A124" s="1">
        <v>43061</v>
      </c>
      <c r="B124" s="1">
        <v>43069</v>
      </c>
      <c r="C124" s="15">
        <f t="shared" si="9"/>
        <v>8</v>
      </c>
      <c r="D124" s="15">
        <f t="shared" si="10"/>
        <v>-22</v>
      </c>
      <c r="E124" s="19">
        <v>4235</v>
      </c>
      <c r="F124" s="12">
        <f t="shared" si="11"/>
        <v>-93170</v>
      </c>
    </row>
    <row r="125" spans="1:6" ht="15.75" customHeight="1">
      <c r="A125" s="1">
        <v>43067</v>
      </c>
      <c r="B125" s="1">
        <v>43069</v>
      </c>
      <c r="C125" s="15">
        <f t="shared" si="9"/>
        <v>2</v>
      </c>
      <c r="D125" s="15">
        <f t="shared" si="10"/>
        <v>-28</v>
      </c>
      <c r="E125" s="19">
        <v>302.5</v>
      </c>
      <c r="F125" s="12">
        <f t="shared" si="11"/>
        <v>-8470</v>
      </c>
    </row>
    <row r="126" spans="1:6" ht="15.75" customHeight="1">
      <c r="A126" s="1">
        <v>43067</v>
      </c>
      <c r="B126" s="1">
        <v>43069</v>
      </c>
      <c r="C126" s="15">
        <f t="shared" si="9"/>
        <v>2</v>
      </c>
      <c r="D126" s="15">
        <f t="shared" si="10"/>
        <v>-28</v>
      </c>
      <c r="E126" s="19">
        <v>42.5</v>
      </c>
      <c r="F126" s="12">
        <f t="shared" si="11"/>
        <v>-1190</v>
      </c>
    </row>
    <row r="127" spans="2:4" ht="15.75" customHeight="1">
      <c r="B127" s="1"/>
      <c r="C127" s="15"/>
      <c r="D127" s="15"/>
    </row>
    <row r="128" spans="5:6" ht="15.75" customHeight="1">
      <c r="E128" s="11">
        <f>SUM(E2:E127)</f>
        <v>113580.98999999995</v>
      </c>
      <c r="F128" s="11">
        <f>SUM(F2:F127)</f>
        <v>-2204769.6000000006</v>
      </c>
    </row>
    <row r="129" ht="15.75" customHeight="1">
      <c r="E129" s="20"/>
    </row>
    <row r="130" spans="5:6" ht="15.75" customHeight="1">
      <c r="E130" s="20" t="s">
        <v>9</v>
      </c>
      <c r="F130" s="12">
        <f>F128/E128</f>
        <v>-19.41143143760238</v>
      </c>
    </row>
    <row r="131" spans="5:6" ht="15.75" customHeight="1">
      <c r="E131" s="20" t="s">
        <v>10</v>
      </c>
      <c r="F131" s="12">
        <f>E128</f>
        <v>113580.98999999995</v>
      </c>
    </row>
    <row r="132" ht="15.75" customHeight="1">
      <c r="E132" s="20"/>
    </row>
    <row r="133" spans="5:6" ht="15.75" customHeight="1">
      <c r="E133" s="20" t="s">
        <v>11</v>
      </c>
      <c r="F133" s="12">
        <f>+'RATIO DE LAS PENDIENTES DE PAGO'!F21</f>
        <v>-9.686083048059057</v>
      </c>
    </row>
    <row r="134" spans="5:6" ht="15.75" customHeight="1">
      <c r="E134" s="20" t="s">
        <v>5</v>
      </c>
      <c r="F134" s="12">
        <f>+'RATIO DE LAS PENDIENTES DE PAGO'!F22</f>
        <v>7895.91</v>
      </c>
    </row>
    <row r="136" ht="15.75" customHeight="1">
      <c r="F136" s="12">
        <f>(F130*F131)+(F133*F134)</f>
        <v>-2281250.0400000005</v>
      </c>
    </row>
    <row r="137" ht="15.75" customHeight="1">
      <c r="F137" s="12">
        <f>F131+F134</f>
        <v>121476.89999999995</v>
      </c>
    </row>
    <row r="139" spans="5:6" ht="15.75" customHeight="1">
      <c r="E139" s="21" t="s">
        <v>12</v>
      </c>
      <c r="F139" s="14">
        <f>F136/F137</f>
        <v>-18.779290877524875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invitado</dc:creator>
  <cp:keywords/>
  <dc:description/>
  <cp:lastModifiedBy>Enrique Lapeña</cp:lastModifiedBy>
  <cp:lastPrinted>2017-08-04T11:17:10Z</cp:lastPrinted>
  <dcterms:created xsi:type="dcterms:W3CDTF">2016-02-08T19:42:20Z</dcterms:created>
  <dcterms:modified xsi:type="dcterms:W3CDTF">2017-12-04T15:33:37Z</dcterms:modified>
  <cp:category/>
  <cp:version/>
  <cp:contentType/>
  <cp:contentStatus/>
</cp:coreProperties>
</file>