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500" activeTab="1"/>
  </bookViews>
  <sheets>
    <sheet name="RATIO DE LAS PENDIENTES DE PAGO" sheetId="1" r:id="rId1"/>
    <sheet name="RATIO DE LAS OPERACIONES PAG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<sst xmlns="http://schemas.openxmlformats.org/spreadsheetml/2006/main" count="17" uniqueCount="15">
  <si>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</si>
  <si>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DE PAGO</t>
  </si>
  <si>
    <t>Días de trámite</t>
  </si>
  <si>
    <t>Importe factura</t>
  </si>
  <si>
    <t>RATIO DE LAS OPERACIONES  PENDIENTES DE PAGO</t>
  </si>
  <si>
    <t>IMPORTE PAGOS PENDIENTES</t>
  </si>
  <si>
    <t>DÍAS DE PAGO</t>
  </si>
  <si>
    <t>DÍAS DE TRÁMITE</t>
  </si>
  <si>
    <t>IMPORTE FACTURA</t>
  </si>
  <si>
    <t>RATIO DE LAS OPERACIONES PAGADAS</t>
  </si>
  <si>
    <t>IMPORTE PAGOS REALIZADOS</t>
  </si>
  <si>
    <t>RATIO DE LAS OPERACIONES PENDIENTES DE PAGO</t>
  </si>
  <si>
    <t>PMP</t>
  </si>
  <si>
    <t>FECHA FIN DE PERIODO</t>
  </si>
  <si>
    <t>Pago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</si>
</sst>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&quot;    &quot;;\-* #,##0.00&quot;    &quot;;* \-#&quot;    &quot;;@\ "/>
    <numFmt numFmtId="165" formatCode="mmm\-yyyy"/>
    <numFmt numFmtId="166" formatCode="0.000"/>
    <numFmt numFmtId="167" formatCode="d/m/yyyy"/>
    <numFmt numFmtId="168" formatCode="0.000000000"/>
    <numFmt numFmtId="169" formatCode="0.0000000000"/>
    <numFmt numFmtId="170" formatCode="0.00000000000"/>
    <numFmt numFmtId="171" formatCode="0.0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0_ ;[Red]\-#,##0.00\ "/>
    <numFmt numFmtId="178" formatCode="#,##0.00\ &quot;€&quot;;[Red]#,##0.00\ &quot;€&quot;"/>
    <numFmt numFmtId="179" formatCode="[$-C0A]dddd\,\ d\ &quot;de&quot;\ mmmm\ &quot;de&quot;\ yy"/>
    <numFmt numFmtId="180" formatCode="dd\-mm\-yy;@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43" fontId="0" fillId="0" borderId="0" xfId="47" applyFont="1" applyFill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35" fillId="0" borderId="0" xfId="0" applyNumberFormat="1" applyFont="1" applyAlignment="1">
      <alignment/>
    </xf>
    <xf numFmtId="14" fontId="35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4" fillId="0" borderId="0" xfId="0" applyNumberFormat="1" applyFont="1" applyAlignment="1">
      <alignment/>
    </xf>
    <xf numFmtId="4" fontId="0" fillId="0" borderId="0" xfId="47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2" fontId="0" fillId="0" borderId="0" xfId="47" applyNumberFormat="1" applyFont="1" applyFill="1" applyBorder="1" applyAlignment="1" applyProtection="1">
      <alignment horizontal="right"/>
      <protection/>
    </xf>
    <xf numFmtId="43" fontId="0" fillId="0" borderId="0" xfId="47" applyFont="1" applyAlignment="1">
      <alignment/>
    </xf>
    <xf numFmtId="44" fontId="0" fillId="0" borderId="0" xfId="47" applyNumberFormat="1" applyFont="1" applyFill="1" applyBorder="1" applyAlignment="1" applyProtection="1">
      <alignment horizontal="right"/>
      <protection/>
    </xf>
    <xf numFmtId="44" fontId="0" fillId="0" borderId="0" xfId="47" applyNumberFormat="1" applyFont="1" applyAlignment="1">
      <alignment/>
    </xf>
    <xf numFmtId="44" fontId="0" fillId="0" borderId="0" xfId="0" applyNumberFormat="1" applyAlignment="1">
      <alignment/>
    </xf>
    <xf numFmtId="44" fontId="34" fillId="0" borderId="0" xfId="47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B1">
      <selection activeCell="H19" sqref="H19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00390625" style="2" customWidth="1"/>
    <col min="6" max="6" width="24.875" style="0" customWidth="1"/>
  </cols>
  <sheetData>
    <row r="1" spans="1:6" ht="13.5" customHeight="1">
      <c r="A1" s="1" t="s">
        <v>0</v>
      </c>
      <c r="B1" t="s">
        <v>13</v>
      </c>
      <c r="C1" t="s">
        <v>14</v>
      </c>
      <c r="D1" t="s">
        <v>2</v>
      </c>
      <c r="E1" s="2" t="s">
        <v>3</v>
      </c>
      <c r="F1" s="7"/>
    </row>
    <row r="2" spans="1:6" ht="15.75" customHeight="1">
      <c r="A2" s="3">
        <v>42794</v>
      </c>
      <c r="B2" s="3">
        <v>42794</v>
      </c>
      <c r="C2">
        <f aca="true" t="shared" si="0" ref="C2:C19">DAYS360(A2,B2)</f>
        <v>-2</v>
      </c>
      <c r="D2">
        <f>C2-30</f>
        <v>-32</v>
      </c>
      <c r="E2" s="8">
        <v>94.32</v>
      </c>
      <c r="F2" s="7">
        <f aca="true" t="shared" si="1" ref="F2:F19">D2*E2</f>
        <v>-3018.24</v>
      </c>
    </row>
    <row r="3" spans="1:6" ht="15.75" customHeight="1">
      <c r="A3" s="3">
        <v>42794</v>
      </c>
      <c r="B3" s="3">
        <v>42794</v>
      </c>
      <c r="C3">
        <f t="shared" si="0"/>
        <v>-2</v>
      </c>
      <c r="D3">
        <f>C3-30</f>
        <v>-32</v>
      </c>
      <c r="E3" s="8">
        <v>629.2</v>
      </c>
      <c r="F3" s="7">
        <f t="shared" si="1"/>
        <v>-20134.4</v>
      </c>
    </row>
    <row r="4" spans="1:6" ht="15.75" customHeight="1">
      <c r="A4" s="3">
        <v>42794</v>
      </c>
      <c r="B4" s="3">
        <v>42794</v>
      </c>
      <c r="C4">
        <f t="shared" si="0"/>
        <v>-2</v>
      </c>
      <c r="D4">
        <f aca="true" t="shared" si="2" ref="D4:D16">C4-30</f>
        <v>-32</v>
      </c>
      <c r="E4" s="8">
        <v>165.77</v>
      </c>
      <c r="F4" s="7">
        <f t="shared" si="1"/>
        <v>-5304.64</v>
      </c>
    </row>
    <row r="5" spans="1:6" ht="15.75" customHeight="1">
      <c r="A5" s="3">
        <v>42794</v>
      </c>
      <c r="B5" s="3">
        <v>42794</v>
      </c>
      <c r="C5">
        <f t="shared" si="0"/>
        <v>-2</v>
      </c>
      <c r="D5">
        <f t="shared" si="2"/>
        <v>-32</v>
      </c>
      <c r="E5" s="8">
        <v>248.86</v>
      </c>
      <c r="F5" s="7">
        <f t="shared" si="1"/>
        <v>-7963.52</v>
      </c>
    </row>
    <row r="6" spans="1:6" ht="15.75" customHeight="1">
      <c r="A6" s="3">
        <v>42793</v>
      </c>
      <c r="B6" s="3">
        <v>42794</v>
      </c>
      <c r="C6">
        <f t="shared" si="0"/>
        <v>1</v>
      </c>
      <c r="D6">
        <f t="shared" si="2"/>
        <v>-29</v>
      </c>
      <c r="E6" s="8">
        <v>424</v>
      </c>
      <c r="F6" s="7">
        <f t="shared" si="1"/>
        <v>-12296</v>
      </c>
    </row>
    <row r="7" spans="1:6" ht="15.75" customHeight="1">
      <c r="A7" s="3">
        <v>42793</v>
      </c>
      <c r="B7" s="3">
        <v>42794</v>
      </c>
      <c r="C7">
        <f t="shared" si="0"/>
        <v>1</v>
      </c>
      <c r="D7">
        <f t="shared" si="2"/>
        <v>-29</v>
      </c>
      <c r="E7" s="8">
        <v>5324</v>
      </c>
      <c r="F7" s="7">
        <f t="shared" si="1"/>
        <v>-154396</v>
      </c>
    </row>
    <row r="8" spans="1:6" ht="15.75" customHeight="1">
      <c r="A8" s="3">
        <v>42781</v>
      </c>
      <c r="B8" s="3">
        <v>42794</v>
      </c>
      <c r="C8">
        <f t="shared" si="0"/>
        <v>13</v>
      </c>
      <c r="D8">
        <f t="shared" si="2"/>
        <v>-17</v>
      </c>
      <c r="E8" s="8">
        <v>242</v>
      </c>
      <c r="F8" s="7">
        <f t="shared" si="1"/>
        <v>-4114</v>
      </c>
    </row>
    <row r="9" spans="1:6" ht="15.75" customHeight="1">
      <c r="A9" s="3">
        <v>42781</v>
      </c>
      <c r="B9" s="3">
        <v>42794</v>
      </c>
      <c r="C9">
        <f t="shared" si="0"/>
        <v>13</v>
      </c>
      <c r="D9">
        <f t="shared" si="2"/>
        <v>-17</v>
      </c>
      <c r="E9" s="8">
        <v>968</v>
      </c>
      <c r="F9" s="7">
        <f t="shared" si="1"/>
        <v>-16456</v>
      </c>
    </row>
    <row r="10" spans="1:6" ht="15.75" customHeight="1">
      <c r="A10" s="3">
        <v>42782</v>
      </c>
      <c r="B10" s="3">
        <v>42794</v>
      </c>
      <c r="C10">
        <f t="shared" si="0"/>
        <v>12</v>
      </c>
      <c r="D10">
        <f t="shared" si="2"/>
        <v>-18</v>
      </c>
      <c r="E10" s="8">
        <v>2541</v>
      </c>
      <c r="F10" s="7">
        <f t="shared" si="1"/>
        <v>-45738</v>
      </c>
    </row>
    <row r="11" spans="1:6" ht="15.75" customHeight="1">
      <c r="A11" s="3">
        <v>42788</v>
      </c>
      <c r="B11" s="3">
        <v>42794</v>
      </c>
      <c r="C11">
        <f t="shared" si="0"/>
        <v>6</v>
      </c>
      <c r="D11">
        <f t="shared" si="2"/>
        <v>-24</v>
      </c>
      <c r="E11" s="8">
        <v>121</v>
      </c>
      <c r="F11" s="7">
        <f t="shared" si="1"/>
        <v>-2904</v>
      </c>
    </row>
    <row r="12" spans="1:6" ht="15.75" customHeight="1">
      <c r="A12" s="3">
        <v>42790</v>
      </c>
      <c r="B12" s="3">
        <v>42794</v>
      </c>
      <c r="C12">
        <f t="shared" si="0"/>
        <v>4</v>
      </c>
      <c r="D12">
        <f t="shared" si="2"/>
        <v>-26</v>
      </c>
      <c r="E12" s="8">
        <v>400</v>
      </c>
      <c r="F12" s="7">
        <f t="shared" si="1"/>
        <v>-10400</v>
      </c>
    </row>
    <row r="13" spans="1:6" ht="15.75" customHeight="1">
      <c r="A13" s="3">
        <v>42793</v>
      </c>
      <c r="B13" s="3">
        <v>42794</v>
      </c>
      <c r="C13">
        <f t="shared" si="0"/>
        <v>1</v>
      </c>
      <c r="D13">
        <f t="shared" si="2"/>
        <v>-29</v>
      </c>
      <c r="E13" s="8">
        <v>1524.6</v>
      </c>
      <c r="F13" s="7">
        <f t="shared" si="1"/>
        <v>-44213.399999999994</v>
      </c>
    </row>
    <row r="14" spans="1:6" ht="15.75" customHeight="1">
      <c r="A14" s="3">
        <v>42794</v>
      </c>
      <c r="B14" s="3">
        <v>42794</v>
      </c>
      <c r="C14">
        <f t="shared" si="0"/>
        <v>-2</v>
      </c>
      <c r="D14">
        <f t="shared" si="2"/>
        <v>-32</v>
      </c>
      <c r="E14" s="8">
        <v>1780.8</v>
      </c>
      <c r="F14" s="7">
        <f t="shared" si="1"/>
        <v>-56985.6</v>
      </c>
    </row>
    <row r="15" spans="1:6" ht="15.75" customHeight="1">
      <c r="A15" s="3">
        <v>42794</v>
      </c>
      <c r="B15" s="3">
        <v>42794</v>
      </c>
      <c r="C15">
        <f t="shared" si="0"/>
        <v>-2</v>
      </c>
      <c r="D15">
        <f t="shared" si="2"/>
        <v>-32</v>
      </c>
      <c r="E15" s="8">
        <v>2416.37</v>
      </c>
      <c r="F15" s="7">
        <f t="shared" si="1"/>
        <v>-77323.84</v>
      </c>
    </row>
    <row r="16" spans="1:6" ht="15.75" customHeight="1">
      <c r="A16" s="3">
        <v>42794</v>
      </c>
      <c r="B16" s="3">
        <v>42794</v>
      </c>
      <c r="C16">
        <f t="shared" si="0"/>
        <v>-2</v>
      </c>
      <c r="D16">
        <f t="shared" si="2"/>
        <v>-32</v>
      </c>
      <c r="E16" s="8">
        <v>250</v>
      </c>
      <c r="F16" s="7">
        <f t="shared" si="1"/>
        <v>-8000</v>
      </c>
    </row>
    <row r="17" spans="1:6" ht="15.75" customHeight="1">
      <c r="A17" s="3"/>
      <c r="B17" s="3"/>
      <c r="C17">
        <f t="shared" si="0"/>
        <v>0</v>
      </c>
      <c r="D17">
        <f>C17-30</f>
        <v>-30</v>
      </c>
      <c r="E17" s="8"/>
      <c r="F17" s="7">
        <f t="shared" si="1"/>
        <v>0</v>
      </c>
    </row>
    <row r="18" spans="1:6" ht="15.75" customHeight="1">
      <c r="A18" s="3"/>
      <c r="B18" s="3"/>
      <c r="C18">
        <f t="shared" si="0"/>
        <v>0</v>
      </c>
      <c r="D18">
        <f>C18-30</f>
        <v>-30</v>
      </c>
      <c r="E18" s="13"/>
      <c r="F18" s="7">
        <f t="shared" si="1"/>
        <v>0</v>
      </c>
    </row>
    <row r="19" spans="1:6" ht="15.75" customHeight="1">
      <c r="A19" s="3"/>
      <c r="B19" s="3"/>
      <c r="C19">
        <f t="shared" si="0"/>
        <v>0</v>
      </c>
      <c r="D19">
        <f>C19-30</f>
        <v>-30</v>
      </c>
      <c r="E19" s="13"/>
      <c r="F19" s="7">
        <f t="shared" si="1"/>
        <v>0</v>
      </c>
    </row>
    <row r="20" spans="1:6" ht="15.75" customHeight="1">
      <c r="A20" s="11"/>
      <c r="B20" s="3"/>
      <c r="E20" s="12"/>
      <c r="F20" s="8"/>
    </row>
    <row r="21" spans="1:6" ht="15.75" customHeight="1">
      <c r="A21" s="11"/>
      <c r="B21" s="3"/>
      <c r="E21" s="12"/>
      <c r="F21" s="8"/>
    </row>
    <row r="22" spans="1:6" ht="15.75" customHeight="1">
      <c r="A22" s="11"/>
      <c r="B22" s="3"/>
      <c r="E22" s="10"/>
      <c r="F22" s="8"/>
    </row>
    <row r="23" spans="5:6" ht="15" customHeight="1">
      <c r="E23" s="10">
        <f>SUM(E2:E19)</f>
        <v>17129.92</v>
      </c>
      <c r="F23" s="10">
        <f>SUM(F2:F19)</f>
        <v>-469247.6399999999</v>
      </c>
    </row>
    <row r="24" ht="15" customHeight="1"/>
    <row r="25" ht="15" customHeight="1"/>
    <row r="26" spans="5:6" ht="15" customHeight="1">
      <c r="E26" s="2" t="s">
        <v>4</v>
      </c>
      <c r="F26" s="7">
        <f>F23/E23</f>
        <v>-27.39345192505277</v>
      </c>
    </row>
    <row r="27" spans="4:6" ht="15" customHeight="1">
      <c r="D27" t="s">
        <v>5</v>
      </c>
      <c r="F27" s="6">
        <f>E23</f>
        <v>17129.92</v>
      </c>
    </row>
    <row r="28" ht="1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09">
      <selection activeCell="C139" sqref="C139"/>
    </sheetView>
  </sheetViews>
  <sheetFormatPr defaultColWidth="11.00390625" defaultRowHeight="12.75" customHeight="1"/>
  <cols>
    <col min="1" max="1" width="25.625" style="1" customWidth="1"/>
    <col min="2" max="2" width="22.50390625" style="0" customWidth="1"/>
    <col min="3" max="4" width="21.375" style="0" customWidth="1"/>
    <col min="5" max="5" width="23.375" style="14" customWidth="1"/>
    <col min="6" max="6" width="26.00390625" style="8" customWidth="1"/>
  </cols>
  <sheetData>
    <row r="1" spans="1:5" ht="13.5" customHeight="1">
      <c r="A1" s="1" t="s">
        <v>0</v>
      </c>
      <c r="B1" t="s">
        <v>1</v>
      </c>
      <c r="C1" t="s">
        <v>6</v>
      </c>
      <c r="D1" t="s">
        <v>7</v>
      </c>
      <c r="E1" s="14" t="s">
        <v>8</v>
      </c>
    </row>
    <row r="2" spans="1:6" ht="15.75" customHeight="1">
      <c r="A2" s="3">
        <v>42738</v>
      </c>
      <c r="B2" s="3">
        <v>42767</v>
      </c>
      <c r="C2">
        <f aca="true" t="shared" si="0" ref="C2:C33">DAYS360(A2,B2)</f>
        <v>28</v>
      </c>
      <c r="D2">
        <f aca="true" t="shared" si="1" ref="D2:D33">C2-30</f>
        <v>-2</v>
      </c>
      <c r="E2" s="15">
        <v>380</v>
      </c>
      <c r="F2" s="8">
        <f aca="true" t="shared" si="2" ref="F2:F33">D2*E2</f>
        <v>-760</v>
      </c>
    </row>
    <row r="3" spans="1:6" ht="15.75" customHeight="1">
      <c r="A3" s="3">
        <v>42755</v>
      </c>
      <c r="B3" s="3">
        <v>42767</v>
      </c>
      <c r="C3">
        <f t="shared" si="0"/>
        <v>11</v>
      </c>
      <c r="D3">
        <f t="shared" si="1"/>
        <v>-19</v>
      </c>
      <c r="E3" s="15">
        <v>3887.77</v>
      </c>
      <c r="F3" s="8">
        <f t="shared" si="2"/>
        <v>-73867.63</v>
      </c>
    </row>
    <row r="4" spans="1:6" ht="15.75" customHeight="1">
      <c r="A4" s="3">
        <v>42759</v>
      </c>
      <c r="B4" s="3">
        <v>42767</v>
      </c>
      <c r="C4">
        <f t="shared" si="0"/>
        <v>7</v>
      </c>
      <c r="D4">
        <f t="shared" si="1"/>
        <v>-23</v>
      </c>
      <c r="E4" s="15">
        <v>1736.9</v>
      </c>
      <c r="F4" s="8">
        <f t="shared" si="2"/>
        <v>-39948.700000000004</v>
      </c>
    </row>
    <row r="5" spans="1:6" ht="15.75" customHeight="1">
      <c r="A5" s="3">
        <v>42754</v>
      </c>
      <c r="B5" s="3">
        <v>42767</v>
      </c>
      <c r="C5">
        <f t="shared" si="0"/>
        <v>12</v>
      </c>
      <c r="D5">
        <f t="shared" si="1"/>
        <v>-18</v>
      </c>
      <c r="E5" s="15">
        <v>384.78</v>
      </c>
      <c r="F5" s="8">
        <f t="shared" si="2"/>
        <v>-6926.039999999999</v>
      </c>
    </row>
    <row r="6" spans="1:6" ht="15.75" customHeight="1">
      <c r="A6" s="3">
        <v>42750</v>
      </c>
      <c r="B6" s="3">
        <v>42767</v>
      </c>
      <c r="C6">
        <f t="shared" si="0"/>
        <v>16</v>
      </c>
      <c r="D6">
        <f t="shared" si="1"/>
        <v>-14</v>
      </c>
      <c r="E6" s="15">
        <v>242</v>
      </c>
      <c r="F6" s="8">
        <f t="shared" si="2"/>
        <v>-3388</v>
      </c>
    </row>
    <row r="7" spans="1:6" ht="15.75" customHeight="1">
      <c r="A7" s="3">
        <v>42767</v>
      </c>
      <c r="B7" s="3">
        <v>42767</v>
      </c>
      <c r="C7">
        <f t="shared" si="0"/>
        <v>0</v>
      </c>
      <c r="D7">
        <f t="shared" si="1"/>
        <v>-30</v>
      </c>
      <c r="E7" s="16">
        <v>319.56</v>
      </c>
      <c r="F7" s="8">
        <f t="shared" si="2"/>
        <v>-9586.8</v>
      </c>
    </row>
    <row r="8" spans="1:6" ht="15.75" customHeight="1">
      <c r="A8" s="3">
        <v>42767</v>
      </c>
      <c r="B8" s="3">
        <v>42767</v>
      </c>
      <c r="C8">
        <f t="shared" si="0"/>
        <v>0</v>
      </c>
      <c r="D8">
        <f t="shared" si="1"/>
        <v>-30</v>
      </c>
      <c r="E8" s="16">
        <v>625.33</v>
      </c>
      <c r="F8" s="8">
        <f t="shared" si="2"/>
        <v>-18759.9</v>
      </c>
    </row>
    <row r="9" spans="1:6" ht="15.75" customHeight="1">
      <c r="A9" s="3">
        <v>42767</v>
      </c>
      <c r="B9" s="3">
        <v>42767</v>
      </c>
      <c r="C9">
        <f t="shared" si="0"/>
        <v>0</v>
      </c>
      <c r="D9">
        <f t="shared" si="1"/>
        <v>-30</v>
      </c>
      <c r="E9" s="16">
        <v>1217.25</v>
      </c>
      <c r="F9" s="8">
        <f t="shared" si="2"/>
        <v>-36517.5</v>
      </c>
    </row>
    <row r="10" spans="1:6" ht="15.75" customHeight="1">
      <c r="A10" s="3">
        <v>42767</v>
      </c>
      <c r="B10" s="3">
        <v>42767</v>
      </c>
      <c r="C10">
        <f t="shared" si="0"/>
        <v>0</v>
      </c>
      <c r="D10">
        <f t="shared" si="1"/>
        <v>-30</v>
      </c>
      <c r="E10" s="16">
        <v>147.24</v>
      </c>
      <c r="F10" s="8">
        <f t="shared" si="2"/>
        <v>-4417.200000000001</v>
      </c>
    </row>
    <row r="11" spans="1:6" ht="15.75" customHeight="1">
      <c r="A11" s="3">
        <v>42769</v>
      </c>
      <c r="B11" s="3">
        <v>42769</v>
      </c>
      <c r="C11">
        <f t="shared" si="0"/>
        <v>0</v>
      </c>
      <c r="D11">
        <f t="shared" si="1"/>
        <v>-30</v>
      </c>
      <c r="E11" s="16">
        <v>251.52</v>
      </c>
      <c r="F11" s="8">
        <f t="shared" si="2"/>
        <v>-7545.6</v>
      </c>
    </row>
    <row r="12" spans="1:6" ht="15.75" customHeight="1">
      <c r="A12" s="3">
        <v>42772</v>
      </c>
      <c r="B12" s="3">
        <v>42772</v>
      </c>
      <c r="C12">
        <f t="shared" si="0"/>
        <v>0</v>
      </c>
      <c r="D12">
        <f t="shared" si="1"/>
        <v>-30</v>
      </c>
      <c r="E12" s="16">
        <v>81.376</v>
      </c>
      <c r="F12" s="8">
        <f t="shared" si="2"/>
        <v>-2441.28</v>
      </c>
    </row>
    <row r="13" spans="1:6" ht="15.75" customHeight="1">
      <c r="A13" s="3">
        <v>42747</v>
      </c>
      <c r="B13" s="3">
        <v>42773</v>
      </c>
      <c r="C13">
        <f t="shared" si="0"/>
        <v>25</v>
      </c>
      <c r="D13">
        <f t="shared" si="1"/>
        <v>-5</v>
      </c>
      <c r="E13" s="15">
        <v>154.17</v>
      </c>
      <c r="F13" s="8">
        <f t="shared" si="2"/>
        <v>-770.8499999999999</v>
      </c>
    </row>
    <row r="14" spans="1:6" ht="15.75" customHeight="1">
      <c r="A14" s="3">
        <v>42765</v>
      </c>
      <c r="B14" s="3">
        <v>42773</v>
      </c>
      <c r="C14">
        <f t="shared" si="0"/>
        <v>7</v>
      </c>
      <c r="D14">
        <f t="shared" si="1"/>
        <v>-23</v>
      </c>
      <c r="E14" s="15">
        <v>702.75</v>
      </c>
      <c r="F14" s="8">
        <f t="shared" si="2"/>
        <v>-16163.25</v>
      </c>
    </row>
    <row r="15" spans="1:6" ht="15.75" customHeight="1">
      <c r="A15" s="3">
        <v>42758</v>
      </c>
      <c r="B15" s="3">
        <v>42773</v>
      </c>
      <c r="C15">
        <f t="shared" si="0"/>
        <v>14</v>
      </c>
      <c r="D15">
        <f t="shared" si="1"/>
        <v>-16</v>
      </c>
      <c r="E15" s="15">
        <v>424</v>
      </c>
      <c r="F15" s="8">
        <f t="shared" si="2"/>
        <v>-6784</v>
      </c>
    </row>
    <row r="16" spans="1:6" ht="15.75" customHeight="1">
      <c r="A16" s="3">
        <v>42745</v>
      </c>
      <c r="B16" s="3">
        <v>42773</v>
      </c>
      <c r="C16">
        <f t="shared" si="0"/>
        <v>27</v>
      </c>
      <c r="D16">
        <f t="shared" si="1"/>
        <v>-3</v>
      </c>
      <c r="E16" s="15">
        <v>291.6</v>
      </c>
      <c r="F16" s="8">
        <f t="shared" si="2"/>
        <v>-874.8000000000001</v>
      </c>
    </row>
    <row r="17" spans="1:6" ht="15.75" customHeight="1">
      <c r="A17" s="3">
        <v>42768</v>
      </c>
      <c r="B17" s="3">
        <v>42773</v>
      </c>
      <c r="C17">
        <f t="shared" si="0"/>
        <v>5</v>
      </c>
      <c r="D17">
        <f t="shared" si="1"/>
        <v>-25</v>
      </c>
      <c r="E17" s="15">
        <v>411.4</v>
      </c>
      <c r="F17" s="8">
        <f t="shared" si="2"/>
        <v>-10285</v>
      </c>
    </row>
    <row r="18" spans="1:6" ht="15.75" customHeight="1">
      <c r="A18" s="3">
        <v>42747</v>
      </c>
      <c r="B18" s="3">
        <v>42773</v>
      </c>
      <c r="C18">
        <f t="shared" si="0"/>
        <v>25</v>
      </c>
      <c r="D18">
        <f t="shared" si="1"/>
        <v>-5</v>
      </c>
      <c r="E18" s="15">
        <v>571.73</v>
      </c>
      <c r="F18" s="8">
        <f t="shared" si="2"/>
        <v>-2858.65</v>
      </c>
    </row>
    <row r="19" spans="1:6" ht="15.75" customHeight="1">
      <c r="A19" s="3">
        <v>42752</v>
      </c>
      <c r="B19" s="3">
        <v>42773</v>
      </c>
      <c r="C19">
        <f t="shared" si="0"/>
        <v>20</v>
      </c>
      <c r="D19">
        <f t="shared" si="1"/>
        <v>-10</v>
      </c>
      <c r="E19" s="15">
        <v>242</v>
      </c>
      <c r="F19" s="8">
        <f t="shared" si="2"/>
        <v>-2420</v>
      </c>
    </row>
    <row r="20" spans="1:6" ht="15.75" customHeight="1">
      <c r="A20" s="3">
        <v>42752</v>
      </c>
      <c r="B20" s="3">
        <v>42773</v>
      </c>
      <c r="C20">
        <f t="shared" si="0"/>
        <v>20</v>
      </c>
      <c r="D20">
        <f t="shared" si="1"/>
        <v>-10</v>
      </c>
      <c r="E20" s="15">
        <v>242</v>
      </c>
      <c r="F20" s="8">
        <f t="shared" si="2"/>
        <v>-2420</v>
      </c>
    </row>
    <row r="21" spans="1:6" ht="15.75" customHeight="1">
      <c r="A21" s="3">
        <v>42758</v>
      </c>
      <c r="B21" s="3">
        <v>42773</v>
      </c>
      <c r="C21">
        <f t="shared" si="0"/>
        <v>14</v>
      </c>
      <c r="D21">
        <f t="shared" si="1"/>
        <v>-16</v>
      </c>
      <c r="E21" s="15">
        <v>530.17</v>
      </c>
      <c r="F21" s="8">
        <f t="shared" si="2"/>
        <v>-8482.72</v>
      </c>
    </row>
    <row r="22" spans="1:6" ht="15.75" customHeight="1">
      <c r="A22" s="3">
        <v>42758</v>
      </c>
      <c r="B22" s="3">
        <v>42773</v>
      </c>
      <c r="C22">
        <f t="shared" si="0"/>
        <v>14</v>
      </c>
      <c r="D22">
        <f t="shared" si="1"/>
        <v>-16</v>
      </c>
      <c r="E22" s="15">
        <v>7574.6</v>
      </c>
      <c r="F22" s="8">
        <f t="shared" si="2"/>
        <v>-121193.6</v>
      </c>
    </row>
    <row r="23" spans="1:6" ht="15.75" customHeight="1">
      <c r="A23" s="3">
        <v>42754</v>
      </c>
      <c r="B23" s="3">
        <v>42773</v>
      </c>
      <c r="C23">
        <f t="shared" si="0"/>
        <v>18</v>
      </c>
      <c r="D23">
        <f t="shared" si="1"/>
        <v>-12</v>
      </c>
      <c r="E23" s="15">
        <v>228</v>
      </c>
      <c r="F23" s="8">
        <f t="shared" si="2"/>
        <v>-2736</v>
      </c>
    </row>
    <row r="24" spans="1:6" ht="15.75" customHeight="1">
      <c r="A24" s="3">
        <v>42751</v>
      </c>
      <c r="B24" s="3">
        <v>42773</v>
      </c>
      <c r="C24">
        <f t="shared" si="0"/>
        <v>21</v>
      </c>
      <c r="D24">
        <f t="shared" si="1"/>
        <v>-9</v>
      </c>
      <c r="E24" s="15">
        <v>484</v>
      </c>
      <c r="F24" s="8">
        <f t="shared" si="2"/>
        <v>-4356</v>
      </c>
    </row>
    <row r="25" spans="1:6" ht="15.75" customHeight="1">
      <c r="A25" s="3">
        <v>42751</v>
      </c>
      <c r="B25" s="3">
        <v>42773</v>
      </c>
      <c r="C25">
        <f t="shared" si="0"/>
        <v>21</v>
      </c>
      <c r="D25">
        <f t="shared" si="1"/>
        <v>-9</v>
      </c>
      <c r="E25" s="15">
        <v>400</v>
      </c>
      <c r="F25" s="8">
        <f t="shared" si="2"/>
        <v>-3600</v>
      </c>
    </row>
    <row r="26" spans="1:6" ht="15.75" customHeight="1">
      <c r="A26" s="3">
        <v>42738</v>
      </c>
      <c r="B26" s="3">
        <v>42773</v>
      </c>
      <c r="C26">
        <f t="shared" si="0"/>
        <v>34</v>
      </c>
      <c r="D26">
        <f t="shared" si="1"/>
        <v>4</v>
      </c>
      <c r="E26" s="15">
        <v>179</v>
      </c>
      <c r="F26" s="8">
        <f t="shared" si="2"/>
        <v>716</v>
      </c>
    </row>
    <row r="27" spans="1:6" ht="15.75" customHeight="1">
      <c r="A27" s="3">
        <v>42738</v>
      </c>
      <c r="B27" s="3">
        <v>42773</v>
      </c>
      <c r="C27">
        <f t="shared" si="0"/>
        <v>34</v>
      </c>
      <c r="D27">
        <f t="shared" si="1"/>
        <v>4</v>
      </c>
      <c r="E27" s="15">
        <v>50</v>
      </c>
      <c r="F27" s="8">
        <f t="shared" si="2"/>
        <v>200</v>
      </c>
    </row>
    <row r="28" spans="1:6" ht="15.75" customHeight="1">
      <c r="A28" s="3">
        <v>42745</v>
      </c>
      <c r="B28" s="3">
        <v>42773</v>
      </c>
      <c r="C28">
        <f t="shared" si="0"/>
        <v>27</v>
      </c>
      <c r="D28">
        <f t="shared" si="1"/>
        <v>-3</v>
      </c>
      <c r="E28" s="15">
        <v>41.4</v>
      </c>
      <c r="F28" s="8">
        <f t="shared" si="2"/>
        <v>-124.19999999999999</v>
      </c>
    </row>
    <row r="29" spans="1:6" ht="15.75" customHeight="1">
      <c r="A29" s="3">
        <v>42758</v>
      </c>
      <c r="B29" s="3">
        <v>42773</v>
      </c>
      <c r="C29">
        <f t="shared" si="0"/>
        <v>14</v>
      </c>
      <c r="D29">
        <f t="shared" si="1"/>
        <v>-16</v>
      </c>
      <c r="E29" s="15">
        <v>2113.5</v>
      </c>
      <c r="F29" s="8">
        <f t="shared" si="2"/>
        <v>-33816</v>
      </c>
    </row>
    <row r="30" spans="1:6" ht="15.75" customHeight="1">
      <c r="A30" s="3">
        <v>42739</v>
      </c>
      <c r="B30" s="3">
        <v>42773</v>
      </c>
      <c r="C30">
        <f t="shared" si="0"/>
        <v>33</v>
      </c>
      <c r="D30">
        <f t="shared" si="1"/>
        <v>3</v>
      </c>
      <c r="E30" s="16">
        <v>79.99</v>
      </c>
      <c r="F30" s="8">
        <f t="shared" si="2"/>
        <v>239.96999999999997</v>
      </c>
    </row>
    <row r="31" spans="1:6" ht="15.75" customHeight="1">
      <c r="A31" s="3">
        <v>42755</v>
      </c>
      <c r="B31" s="3">
        <v>42773</v>
      </c>
      <c r="C31">
        <f t="shared" si="0"/>
        <v>17</v>
      </c>
      <c r="D31">
        <f t="shared" si="1"/>
        <v>-13</v>
      </c>
      <c r="E31" s="16">
        <v>69.9</v>
      </c>
      <c r="F31" s="8">
        <f t="shared" si="2"/>
        <v>-908.7</v>
      </c>
    </row>
    <row r="32" spans="1:6" ht="15.75" customHeight="1">
      <c r="A32" s="3">
        <v>42773</v>
      </c>
      <c r="B32" s="3">
        <v>42773</v>
      </c>
      <c r="C32">
        <f t="shared" si="0"/>
        <v>0</v>
      </c>
      <c r="D32">
        <f t="shared" si="1"/>
        <v>-30</v>
      </c>
      <c r="E32" s="16">
        <v>330</v>
      </c>
      <c r="F32" s="8">
        <f t="shared" si="2"/>
        <v>-9900</v>
      </c>
    </row>
    <row r="33" spans="1:6" ht="15.75" customHeight="1">
      <c r="A33" s="3">
        <v>42774</v>
      </c>
      <c r="B33" s="3">
        <v>42774</v>
      </c>
      <c r="C33">
        <f t="shared" si="0"/>
        <v>0</v>
      </c>
      <c r="D33">
        <f t="shared" si="1"/>
        <v>-30</v>
      </c>
      <c r="E33" s="16">
        <v>46.62</v>
      </c>
      <c r="F33" s="8">
        <f t="shared" si="2"/>
        <v>-1398.6</v>
      </c>
    </row>
    <row r="34" spans="1:6" ht="15.75" customHeight="1">
      <c r="A34" s="3">
        <v>42775</v>
      </c>
      <c r="B34" s="3">
        <v>42775</v>
      </c>
      <c r="C34">
        <f aca="true" t="shared" si="3" ref="C34:C65">DAYS360(A34,B34)</f>
        <v>0</v>
      </c>
      <c r="D34">
        <f aca="true" t="shared" si="4" ref="D34:D65">C34-30</f>
        <v>-30</v>
      </c>
      <c r="E34" s="16">
        <v>60.5</v>
      </c>
      <c r="F34" s="8">
        <f aca="true" t="shared" si="5" ref="F34:F65">D34*E34</f>
        <v>-1815</v>
      </c>
    </row>
    <row r="35" spans="1:6" ht="15.75" customHeight="1">
      <c r="A35" s="3">
        <v>42775</v>
      </c>
      <c r="B35" s="3">
        <v>42775</v>
      </c>
      <c r="C35">
        <f t="shared" si="3"/>
        <v>0</v>
      </c>
      <c r="D35">
        <f t="shared" si="4"/>
        <v>-30</v>
      </c>
      <c r="E35" s="16">
        <v>6389.24</v>
      </c>
      <c r="F35" s="8">
        <f t="shared" si="5"/>
        <v>-191677.19999999998</v>
      </c>
    </row>
    <row r="36" spans="1:6" ht="15.75" customHeight="1">
      <c r="A36" s="3">
        <v>42779</v>
      </c>
      <c r="B36" s="3">
        <v>42779</v>
      </c>
      <c r="C36">
        <f t="shared" si="3"/>
        <v>0</v>
      </c>
      <c r="D36">
        <f t="shared" si="4"/>
        <v>-30</v>
      </c>
      <c r="E36" s="16">
        <v>259.29</v>
      </c>
      <c r="F36" s="8">
        <f t="shared" si="5"/>
        <v>-7778.700000000001</v>
      </c>
    </row>
    <row r="37" spans="1:6" ht="15.75" customHeight="1">
      <c r="A37" s="3">
        <v>42780</v>
      </c>
      <c r="B37" s="3">
        <v>42780</v>
      </c>
      <c r="C37">
        <f t="shared" si="3"/>
        <v>0</v>
      </c>
      <c r="D37">
        <f t="shared" si="4"/>
        <v>-30</v>
      </c>
      <c r="E37" s="16">
        <v>42.31</v>
      </c>
      <c r="F37" s="8">
        <f t="shared" si="5"/>
        <v>-1269.3000000000002</v>
      </c>
    </row>
    <row r="38" spans="1:6" ht="15.75" customHeight="1">
      <c r="A38" s="3">
        <v>42780</v>
      </c>
      <c r="B38" s="3">
        <v>42780</v>
      </c>
      <c r="C38">
        <f t="shared" si="3"/>
        <v>0</v>
      </c>
      <c r="D38">
        <f t="shared" si="4"/>
        <v>-30</v>
      </c>
      <c r="E38" s="16">
        <v>95.59</v>
      </c>
      <c r="F38" s="8">
        <f t="shared" si="5"/>
        <v>-2867.7000000000003</v>
      </c>
    </row>
    <row r="39" spans="1:6" ht="15.75" customHeight="1">
      <c r="A39" s="3">
        <v>42756</v>
      </c>
      <c r="B39" s="3">
        <v>42782</v>
      </c>
      <c r="C39">
        <f t="shared" si="3"/>
        <v>25</v>
      </c>
      <c r="D39">
        <f t="shared" si="4"/>
        <v>-5</v>
      </c>
      <c r="E39" s="16">
        <v>84.7</v>
      </c>
      <c r="F39" s="8">
        <f t="shared" si="5"/>
        <v>-423.5</v>
      </c>
    </row>
    <row r="40" spans="1:6" ht="15.75" customHeight="1">
      <c r="A40" s="3">
        <v>42761</v>
      </c>
      <c r="B40" s="3">
        <v>42782</v>
      </c>
      <c r="C40">
        <f t="shared" si="3"/>
        <v>20</v>
      </c>
      <c r="D40">
        <f t="shared" si="4"/>
        <v>-10</v>
      </c>
      <c r="E40" s="16">
        <v>144.12</v>
      </c>
      <c r="F40" s="8">
        <f t="shared" si="5"/>
        <v>-1441.2</v>
      </c>
    </row>
    <row r="41" spans="1:6" ht="15.75" customHeight="1">
      <c r="A41" s="3">
        <v>42766</v>
      </c>
      <c r="B41" s="3">
        <v>42782</v>
      </c>
      <c r="C41">
        <f t="shared" si="3"/>
        <v>16</v>
      </c>
      <c r="D41">
        <f t="shared" si="4"/>
        <v>-14</v>
      </c>
      <c r="E41" s="16">
        <v>1875.5</v>
      </c>
      <c r="F41" s="8">
        <f t="shared" si="5"/>
        <v>-26257</v>
      </c>
    </row>
    <row r="42" spans="1:6" ht="15.75" customHeight="1">
      <c r="A42" s="3">
        <v>42767</v>
      </c>
      <c r="B42" s="3">
        <v>42782</v>
      </c>
      <c r="C42">
        <f t="shared" si="3"/>
        <v>15</v>
      </c>
      <c r="D42">
        <f t="shared" si="4"/>
        <v>-15</v>
      </c>
      <c r="E42" s="16">
        <v>145.2</v>
      </c>
      <c r="F42" s="8">
        <f t="shared" si="5"/>
        <v>-2178</v>
      </c>
    </row>
    <row r="43" spans="1:6" ht="15.75" customHeight="1">
      <c r="A43" s="3">
        <v>42736</v>
      </c>
      <c r="B43" s="3">
        <v>42782</v>
      </c>
      <c r="C43">
        <f t="shared" si="3"/>
        <v>45</v>
      </c>
      <c r="D43">
        <f t="shared" si="4"/>
        <v>15</v>
      </c>
      <c r="E43" s="16">
        <v>265</v>
      </c>
      <c r="F43" s="8">
        <f t="shared" si="5"/>
        <v>3975</v>
      </c>
    </row>
    <row r="44" spans="1:6" ht="15.75" customHeight="1">
      <c r="A44" s="3">
        <v>42736</v>
      </c>
      <c r="B44" s="3">
        <v>42782</v>
      </c>
      <c r="C44">
        <f t="shared" si="3"/>
        <v>45</v>
      </c>
      <c r="D44">
        <f t="shared" si="4"/>
        <v>15</v>
      </c>
      <c r="E44" s="16">
        <v>1325</v>
      </c>
      <c r="F44" s="8">
        <f t="shared" si="5"/>
        <v>19875</v>
      </c>
    </row>
    <row r="45" spans="1:6" ht="15.75" customHeight="1">
      <c r="A45" s="3">
        <v>42736</v>
      </c>
      <c r="B45" s="3">
        <v>42782</v>
      </c>
      <c r="C45">
        <f t="shared" si="3"/>
        <v>45</v>
      </c>
      <c r="D45">
        <f t="shared" si="4"/>
        <v>15</v>
      </c>
      <c r="E45" s="16">
        <v>1219</v>
      </c>
      <c r="F45" s="8">
        <f t="shared" si="5"/>
        <v>18285</v>
      </c>
    </row>
    <row r="46" spans="1:6" ht="15.75" customHeight="1">
      <c r="A46" s="3">
        <v>42767</v>
      </c>
      <c r="B46" s="3">
        <v>42782</v>
      </c>
      <c r="C46">
        <f t="shared" si="3"/>
        <v>15</v>
      </c>
      <c r="D46">
        <f t="shared" si="4"/>
        <v>-15</v>
      </c>
      <c r="E46" s="16">
        <v>3932.5</v>
      </c>
      <c r="F46" s="8">
        <f t="shared" si="5"/>
        <v>-58987.5</v>
      </c>
    </row>
    <row r="47" spans="1:6" ht="15.75" customHeight="1">
      <c r="A47" s="3">
        <v>42767</v>
      </c>
      <c r="B47" s="3">
        <v>42782</v>
      </c>
      <c r="C47">
        <f t="shared" si="3"/>
        <v>15</v>
      </c>
      <c r="D47">
        <f t="shared" si="4"/>
        <v>-15</v>
      </c>
      <c r="E47" s="16">
        <v>3932.5</v>
      </c>
      <c r="F47" s="8">
        <f t="shared" si="5"/>
        <v>-58987.5</v>
      </c>
    </row>
    <row r="48" spans="1:6" ht="15.75" customHeight="1">
      <c r="A48" s="3">
        <v>42755</v>
      </c>
      <c r="B48" s="3">
        <v>42782</v>
      </c>
      <c r="C48">
        <f t="shared" si="3"/>
        <v>26</v>
      </c>
      <c r="D48">
        <f t="shared" si="4"/>
        <v>-4</v>
      </c>
      <c r="E48" s="16">
        <v>809.03</v>
      </c>
      <c r="F48" s="8">
        <f t="shared" si="5"/>
        <v>-3236.12</v>
      </c>
    </row>
    <row r="49" spans="1:6" ht="15.75" customHeight="1">
      <c r="A49" s="3">
        <v>42755</v>
      </c>
      <c r="B49" s="3">
        <v>42782</v>
      </c>
      <c r="C49">
        <f t="shared" si="3"/>
        <v>26</v>
      </c>
      <c r="D49">
        <f t="shared" si="4"/>
        <v>-4</v>
      </c>
      <c r="E49" s="16">
        <v>198.8</v>
      </c>
      <c r="F49" s="8">
        <f t="shared" si="5"/>
        <v>-795.2</v>
      </c>
    </row>
    <row r="50" spans="1:6" ht="15.75" customHeight="1">
      <c r="A50" s="3">
        <v>42766</v>
      </c>
      <c r="B50" s="3">
        <v>42782</v>
      </c>
      <c r="C50">
        <f t="shared" si="3"/>
        <v>16</v>
      </c>
      <c r="D50">
        <f t="shared" si="4"/>
        <v>-14</v>
      </c>
      <c r="E50" s="16">
        <v>247.6</v>
      </c>
      <c r="F50" s="8">
        <f t="shared" si="5"/>
        <v>-3466.4</v>
      </c>
    </row>
    <row r="51" spans="1:6" ht="15.75" customHeight="1">
      <c r="A51" s="3">
        <v>42768</v>
      </c>
      <c r="B51" s="3">
        <v>42782</v>
      </c>
      <c r="C51">
        <f t="shared" si="3"/>
        <v>14</v>
      </c>
      <c r="D51">
        <f t="shared" si="4"/>
        <v>-16</v>
      </c>
      <c r="E51" s="16">
        <v>175</v>
      </c>
      <c r="F51" s="8">
        <f t="shared" si="5"/>
        <v>-2800</v>
      </c>
    </row>
    <row r="52" spans="1:6" ht="15.75" customHeight="1">
      <c r="A52" s="3">
        <v>42773</v>
      </c>
      <c r="B52" s="3">
        <v>42782</v>
      </c>
      <c r="C52">
        <f t="shared" si="3"/>
        <v>9</v>
      </c>
      <c r="D52">
        <f t="shared" si="4"/>
        <v>-21</v>
      </c>
      <c r="E52" s="16">
        <v>123.8</v>
      </c>
      <c r="F52" s="8">
        <f t="shared" si="5"/>
        <v>-2599.7999999999997</v>
      </c>
    </row>
    <row r="53" spans="1:6" ht="15.75" customHeight="1">
      <c r="A53" s="3">
        <v>42761</v>
      </c>
      <c r="B53" s="3">
        <v>42782</v>
      </c>
      <c r="C53">
        <f t="shared" si="3"/>
        <v>20</v>
      </c>
      <c r="D53">
        <f t="shared" si="4"/>
        <v>-10</v>
      </c>
      <c r="E53" s="16">
        <v>11495</v>
      </c>
      <c r="F53" s="8">
        <f t="shared" si="5"/>
        <v>-114950</v>
      </c>
    </row>
    <row r="54" spans="1:6" ht="15.75" customHeight="1">
      <c r="A54" s="3">
        <v>42765</v>
      </c>
      <c r="B54" s="3">
        <v>42782</v>
      </c>
      <c r="C54">
        <f t="shared" si="3"/>
        <v>16</v>
      </c>
      <c r="D54">
        <f t="shared" si="4"/>
        <v>-14</v>
      </c>
      <c r="E54" s="16">
        <v>395.79</v>
      </c>
      <c r="F54" s="8">
        <f t="shared" si="5"/>
        <v>-5541.06</v>
      </c>
    </row>
    <row r="55" spans="1:6" ht="15.75" customHeight="1">
      <c r="A55" s="3">
        <v>42766</v>
      </c>
      <c r="B55" s="3">
        <v>42782</v>
      </c>
      <c r="C55">
        <f t="shared" si="3"/>
        <v>16</v>
      </c>
      <c r="D55">
        <f t="shared" si="4"/>
        <v>-14</v>
      </c>
      <c r="E55" s="16">
        <v>3835.7</v>
      </c>
      <c r="F55" s="8">
        <f t="shared" si="5"/>
        <v>-53699.799999999996</v>
      </c>
    </row>
    <row r="56" spans="1:6" ht="15.75" customHeight="1">
      <c r="A56" s="3">
        <v>42767</v>
      </c>
      <c r="B56" s="3">
        <v>42782</v>
      </c>
      <c r="C56">
        <f t="shared" si="3"/>
        <v>15</v>
      </c>
      <c r="D56">
        <f t="shared" si="4"/>
        <v>-15</v>
      </c>
      <c r="E56" s="16">
        <v>759</v>
      </c>
      <c r="F56" s="8">
        <f t="shared" si="5"/>
        <v>-11385</v>
      </c>
    </row>
    <row r="57" spans="1:6" ht="15.75" customHeight="1">
      <c r="A57" s="3">
        <v>42765</v>
      </c>
      <c r="B57" s="3">
        <v>42782</v>
      </c>
      <c r="C57">
        <f t="shared" si="3"/>
        <v>16</v>
      </c>
      <c r="D57">
        <f t="shared" si="4"/>
        <v>-14</v>
      </c>
      <c r="E57" s="16">
        <v>3291.2</v>
      </c>
      <c r="F57" s="8">
        <f t="shared" si="5"/>
        <v>-46076.799999999996</v>
      </c>
    </row>
    <row r="58" spans="1:6" ht="15.75" customHeight="1">
      <c r="A58" s="3">
        <v>42766</v>
      </c>
      <c r="B58" s="3">
        <v>42782</v>
      </c>
      <c r="C58">
        <f t="shared" si="3"/>
        <v>16</v>
      </c>
      <c r="D58">
        <f t="shared" si="4"/>
        <v>-14</v>
      </c>
      <c r="E58" s="16">
        <v>300</v>
      </c>
      <c r="F58" s="8">
        <f t="shared" si="5"/>
        <v>-4200</v>
      </c>
    </row>
    <row r="59" spans="1:6" ht="15.75" customHeight="1">
      <c r="A59" s="3">
        <v>42773</v>
      </c>
      <c r="B59" s="3">
        <v>42782</v>
      </c>
      <c r="C59">
        <f t="shared" si="3"/>
        <v>9</v>
      </c>
      <c r="D59">
        <f t="shared" si="4"/>
        <v>-21</v>
      </c>
      <c r="E59" s="16">
        <v>400</v>
      </c>
      <c r="F59" s="8">
        <f t="shared" si="5"/>
        <v>-8400</v>
      </c>
    </row>
    <row r="60" spans="1:6" ht="15.75" customHeight="1">
      <c r="A60" s="3">
        <v>42774</v>
      </c>
      <c r="B60" s="3">
        <v>42782</v>
      </c>
      <c r="C60">
        <f t="shared" si="3"/>
        <v>8</v>
      </c>
      <c r="D60">
        <f t="shared" si="4"/>
        <v>-22</v>
      </c>
      <c r="E60" s="16">
        <v>3801.39</v>
      </c>
      <c r="F60" s="8">
        <f t="shared" si="5"/>
        <v>-83630.58</v>
      </c>
    </row>
    <row r="61" spans="1:6" ht="15.75" customHeight="1">
      <c r="A61" s="3">
        <v>42772</v>
      </c>
      <c r="B61" s="3">
        <v>42782</v>
      </c>
      <c r="C61">
        <f t="shared" si="3"/>
        <v>10</v>
      </c>
      <c r="D61">
        <f t="shared" si="4"/>
        <v>-20</v>
      </c>
      <c r="E61" s="16">
        <v>850</v>
      </c>
      <c r="F61" s="8">
        <f t="shared" si="5"/>
        <v>-17000</v>
      </c>
    </row>
    <row r="62" spans="1:6" ht="15.75" customHeight="1">
      <c r="A62" s="3">
        <v>42769</v>
      </c>
      <c r="B62" s="3">
        <v>42782</v>
      </c>
      <c r="C62">
        <f t="shared" si="3"/>
        <v>13</v>
      </c>
      <c r="D62">
        <f t="shared" si="4"/>
        <v>-17</v>
      </c>
      <c r="E62" s="16">
        <v>2975</v>
      </c>
      <c r="F62" s="8">
        <f t="shared" si="5"/>
        <v>-50575</v>
      </c>
    </row>
    <row r="63" spans="1:6" ht="15.75" customHeight="1">
      <c r="A63" s="3">
        <v>42758</v>
      </c>
      <c r="B63" s="3">
        <v>42782</v>
      </c>
      <c r="C63">
        <f t="shared" si="3"/>
        <v>23</v>
      </c>
      <c r="D63">
        <f t="shared" si="4"/>
        <v>-7</v>
      </c>
      <c r="E63" s="16">
        <v>400</v>
      </c>
      <c r="F63" s="8">
        <f t="shared" si="5"/>
        <v>-2800</v>
      </c>
    </row>
    <row r="64" spans="1:6" ht="15.75" customHeight="1">
      <c r="A64" s="3">
        <v>42766</v>
      </c>
      <c r="B64" s="3">
        <v>42782</v>
      </c>
      <c r="C64">
        <f t="shared" si="3"/>
        <v>16</v>
      </c>
      <c r="D64">
        <f t="shared" si="4"/>
        <v>-14</v>
      </c>
      <c r="E64" s="16">
        <v>602.31</v>
      </c>
      <c r="F64" s="8">
        <f t="shared" si="5"/>
        <v>-8432.34</v>
      </c>
    </row>
    <row r="65" spans="1:6" ht="15.75" customHeight="1">
      <c r="A65" s="3">
        <v>42755</v>
      </c>
      <c r="B65" s="3">
        <v>42782</v>
      </c>
      <c r="C65">
        <f t="shared" si="3"/>
        <v>26</v>
      </c>
      <c r="D65">
        <f t="shared" si="4"/>
        <v>-4</v>
      </c>
      <c r="E65" s="16">
        <v>127.5</v>
      </c>
      <c r="F65" s="8">
        <f t="shared" si="5"/>
        <v>-510</v>
      </c>
    </row>
    <row r="66" spans="1:6" ht="15.75" customHeight="1">
      <c r="A66" s="3">
        <v>42766</v>
      </c>
      <c r="B66" s="3">
        <v>42782</v>
      </c>
      <c r="C66">
        <f aca="true" t="shared" si="6" ref="C66:C97">DAYS360(A66,B66)</f>
        <v>16</v>
      </c>
      <c r="D66">
        <f aca="true" t="shared" si="7" ref="D66:D97">C66-30</f>
        <v>-14</v>
      </c>
      <c r="E66" s="16">
        <v>152.85</v>
      </c>
      <c r="F66" s="8">
        <f aca="true" t="shared" si="8" ref="F66:F97">D66*E66</f>
        <v>-2139.9</v>
      </c>
    </row>
    <row r="67" spans="1:6" ht="15.75" customHeight="1">
      <c r="A67" s="3">
        <v>42772</v>
      </c>
      <c r="B67" s="3">
        <v>42782</v>
      </c>
      <c r="C67">
        <f t="shared" si="6"/>
        <v>10</v>
      </c>
      <c r="D67">
        <f t="shared" si="7"/>
        <v>-20</v>
      </c>
      <c r="E67" s="16">
        <v>425.8</v>
      </c>
      <c r="F67" s="8">
        <f t="shared" si="8"/>
        <v>-8516</v>
      </c>
    </row>
    <row r="68" spans="1:6" ht="15.75" customHeight="1">
      <c r="A68" s="3">
        <v>42766</v>
      </c>
      <c r="B68" s="3">
        <v>42782</v>
      </c>
      <c r="C68">
        <f t="shared" si="6"/>
        <v>16</v>
      </c>
      <c r="D68">
        <f t="shared" si="7"/>
        <v>-14</v>
      </c>
      <c r="E68" s="16">
        <v>119.79</v>
      </c>
      <c r="F68" s="8">
        <f t="shared" si="8"/>
        <v>-1677.0600000000002</v>
      </c>
    </row>
    <row r="69" spans="1:6" ht="15.75" customHeight="1">
      <c r="A69" s="3">
        <v>42768</v>
      </c>
      <c r="B69" s="3">
        <v>42782</v>
      </c>
      <c r="C69">
        <f t="shared" si="6"/>
        <v>14</v>
      </c>
      <c r="D69">
        <f t="shared" si="7"/>
        <v>-16</v>
      </c>
      <c r="E69" s="16">
        <v>411.4</v>
      </c>
      <c r="F69" s="8">
        <f t="shared" si="8"/>
        <v>-6582.4</v>
      </c>
    </row>
    <row r="70" spans="1:6" ht="15.75" customHeight="1">
      <c r="A70" s="3">
        <v>42748</v>
      </c>
      <c r="B70" s="3">
        <v>42782</v>
      </c>
      <c r="C70">
        <f t="shared" si="6"/>
        <v>33</v>
      </c>
      <c r="D70">
        <f t="shared" si="7"/>
        <v>3</v>
      </c>
      <c r="E70" s="16">
        <v>72.6</v>
      </c>
      <c r="F70" s="8">
        <f t="shared" si="8"/>
        <v>217.79999999999998</v>
      </c>
    </row>
    <row r="71" spans="1:6" ht="15.75" customHeight="1">
      <c r="A71" s="3">
        <v>42771</v>
      </c>
      <c r="B71" s="3">
        <v>42782</v>
      </c>
      <c r="C71">
        <f t="shared" si="6"/>
        <v>11</v>
      </c>
      <c r="D71">
        <f t="shared" si="7"/>
        <v>-19</v>
      </c>
      <c r="E71" s="16">
        <v>5324</v>
      </c>
      <c r="F71" s="8">
        <f t="shared" si="8"/>
        <v>-101156</v>
      </c>
    </row>
    <row r="72" spans="1:6" ht="15.75" customHeight="1">
      <c r="A72" s="3">
        <v>42766</v>
      </c>
      <c r="B72" s="3">
        <v>42782</v>
      </c>
      <c r="C72">
        <f t="shared" si="6"/>
        <v>16</v>
      </c>
      <c r="D72">
        <f t="shared" si="7"/>
        <v>-14</v>
      </c>
      <c r="E72" s="16">
        <v>344.1</v>
      </c>
      <c r="F72" s="8">
        <f t="shared" si="8"/>
        <v>-4817.400000000001</v>
      </c>
    </row>
    <row r="73" spans="1:6" ht="15.75" customHeight="1">
      <c r="A73" s="3">
        <v>42766</v>
      </c>
      <c r="B73" s="3">
        <v>42782</v>
      </c>
      <c r="C73">
        <f t="shared" si="6"/>
        <v>16</v>
      </c>
      <c r="D73">
        <f t="shared" si="7"/>
        <v>-14</v>
      </c>
      <c r="E73" s="16">
        <v>926.32</v>
      </c>
      <c r="F73" s="8">
        <f t="shared" si="8"/>
        <v>-12968.480000000001</v>
      </c>
    </row>
    <row r="74" spans="1:6" ht="15.75" customHeight="1">
      <c r="A74" s="3">
        <v>42766</v>
      </c>
      <c r="B74" s="3">
        <v>42782</v>
      </c>
      <c r="C74">
        <f t="shared" si="6"/>
        <v>16</v>
      </c>
      <c r="D74">
        <f t="shared" si="7"/>
        <v>-14</v>
      </c>
      <c r="E74" s="16">
        <v>342</v>
      </c>
      <c r="F74" s="8">
        <f t="shared" si="8"/>
        <v>-4788</v>
      </c>
    </row>
    <row r="75" spans="1:6" ht="15.75" customHeight="1">
      <c r="A75" s="3">
        <v>42772</v>
      </c>
      <c r="B75" s="3">
        <v>42782</v>
      </c>
      <c r="C75">
        <f t="shared" si="6"/>
        <v>10</v>
      </c>
      <c r="D75">
        <f t="shared" si="7"/>
        <v>-20</v>
      </c>
      <c r="E75" s="16">
        <v>265</v>
      </c>
      <c r="F75" s="8">
        <f t="shared" si="8"/>
        <v>-5300</v>
      </c>
    </row>
    <row r="76" spans="1:6" ht="15.75" customHeight="1">
      <c r="A76" s="3">
        <v>42758</v>
      </c>
      <c r="B76" s="3">
        <v>42782</v>
      </c>
      <c r="C76">
        <f t="shared" si="6"/>
        <v>23</v>
      </c>
      <c r="D76">
        <f t="shared" si="7"/>
        <v>-7</v>
      </c>
      <c r="E76" s="16">
        <v>89.54</v>
      </c>
      <c r="F76" s="8">
        <f t="shared" si="8"/>
        <v>-626.7800000000001</v>
      </c>
    </row>
    <row r="77" spans="1:6" ht="15.75" customHeight="1">
      <c r="A77" s="3">
        <v>42765</v>
      </c>
      <c r="B77" s="3">
        <v>42782</v>
      </c>
      <c r="C77">
        <f t="shared" si="6"/>
        <v>16</v>
      </c>
      <c r="D77">
        <f t="shared" si="7"/>
        <v>-14</v>
      </c>
      <c r="E77" s="16">
        <v>629.2</v>
      </c>
      <c r="F77" s="8">
        <f t="shared" si="8"/>
        <v>-8808.800000000001</v>
      </c>
    </row>
    <row r="78" spans="1:6" ht="15.75" customHeight="1">
      <c r="A78" s="3">
        <v>42759</v>
      </c>
      <c r="B78" s="3">
        <v>42782</v>
      </c>
      <c r="C78">
        <f t="shared" si="6"/>
        <v>22</v>
      </c>
      <c r="D78">
        <f t="shared" si="7"/>
        <v>-8</v>
      </c>
      <c r="E78" s="16">
        <v>180</v>
      </c>
      <c r="F78" s="8">
        <f t="shared" si="8"/>
        <v>-1440</v>
      </c>
    </row>
    <row r="79" spans="1:6" ht="15.75" customHeight="1">
      <c r="A79" s="3">
        <v>42765</v>
      </c>
      <c r="B79" s="3">
        <v>42782</v>
      </c>
      <c r="C79">
        <f t="shared" si="6"/>
        <v>16</v>
      </c>
      <c r="D79">
        <f t="shared" si="7"/>
        <v>-14</v>
      </c>
      <c r="E79" s="16">
        <v>138.75</v>
      </c>
      <c r="F79" s="8">
        <f t="shared" si="8"/>
        <v>-1942.5</v>
      </c>
    </row>
    <row r="80" spans="1:6" ht="15.75" customHeight="1">
      <c r="A80" s="3">
        <v>42762</v>
      </c>
      <c r="B80" s="3">
        <v>42782</v>
      </c>
      <c r="C80">
        <f t="shared" si="6"/>
        <v>19</v>
      </c>
      <c r="D80">
        <f t="shared" si="7"/>
        <v>-11</v>
      </c>
      <c r="E80" s="16">
        <v>196.02</v>
      </c>
      <c r="F80" s="8">
        <f t="shared" si="8"/>
        <v>-2156.2200000000003</v>
      </c>
    </row>
    <row r="81" spans="1:6" ht="15.75" customHeight="1">
      <c r="A81" s="3">
        <v>42782</v>
      </c>
      <c r="B81" s="3">
        <v>42782</v>
      </c>
      <c r="C81">
        <f t="shared" si="6"/>
        <v>0</v>
      </c>
      <c r="D81">
        <f t="shared" si="7"/>
        <v>-30</v>
      </c>
      <c r="E81" s="16">
        <v>549.95</v>
      </c>
      <c r="F81" s="8">
        <f t="shared" si="8"/>
        <v>-16498.5</v>
      </c>
    </row>
    <row r="82" spans="1:6" ht="15.75" customHeight="1">
      <c r="A82" s="3">
        <v>42782</v>
      </c>
      <c r="B82" s="3">
        <v>42782</v>
      </c>
      <c r="C82">
        <f t="shared" si="6"/>
        <v>0</v>
      </c>
      <c r="D82">
        <f t="shared" si="7"/>
        <v>-30</v>
      </c>
      <c r="E82" s="16">
        <v>44.65</v>
      </c>
      <c r="F82" s="8">
        <f t="shared" si="8"/>
        <v>-1339.5</v>
      </c>
    </row>
    <row r="83" spans="1:6" ht="15.75" customHeight="1">
      <c r="A83" s="3">
        <v>42782</v>
      </c>
      <c r="B83" s="3">
        <v>42782</v>
      </c>
      <c r="C83">
        <f t="shared" si="6"/>
        <v>0</v>
      </c>
      <c r="D83">
        <f t="shared" si="7"/>
        <v>-30</v>
      </c>
      <c r="E83" s="16">
        <v>169.7</v>
      </c>
      <c r="F83" s="8">
        <f t="shared" si="8"/>
        <v>-5091</v>
      </c>
    </row>
    <row r="84" spans="1:6" ht="15.75" customHeight="1">
      <c r="A84" s="3">
        <v>42786</v>
      </c>
      <c r="B84" s="3">
        <v>42786</v>
      </c>
      <c r="C84">
        <f t="shared" si="6"/>
        <v>0</v>
      </c>
      <c r="D84">
        <f t="shared" si="7"/>
        <v>-30</v>
      </c>
      <c r="E84" s="16">
        <v>90.75</v>
      </c>
      <c r="F84" s="8">
        <f t="shared" si="8"/>
        <v>-2722.5</v>
      </c>
    </row>
    <row r="85" spans="1:6" ht="15.75" customHeight="1">
      <c r="A85" s="3">
        <v>42786</v>
      </c>
      <c r="B85" s="3">
        <v>42786</v>
      </c>
      <c r="C85">
        <f t="shared" si="6"/>
        <v>0</v>
      </c>
      <c r="D85">
        <f t="shared" si="7"/>
        <v>-30</v>
      </c>
      <c r="E85" s="16">
        <v>704.51</v>
      </c>
      <c r="F85" s="8">
        <f t="shared" si="8"/>
        <v>-21135.3</v>
      </c>
    </row>
    <row r="86" spans="1:6" ht="15.75" customHeight="1">
      <c r="A86" s="3">
        <v>42786</v>
      </c>
      <c r="B86" s="3">
        <v>42794</v>
      </c>
      <c r="C86">
        <f t="shared" si="6"/>
        <v>8</v>
      </c>
      <c r="D86">
        <f t="shared" si="7"/>
        <v>-22</v>
      </c>
      <c r="E86" s="16">
        <v>1573</v>
      </c>
      <c r="F86" s="8">
        <f t="shared" si="8"/>
        <v>-34606</v>
      </c>
    </row>
    <row r="87" spans="1:6" ht="15.75" customHeight="1">
      <c r="A87" s="3">
        <v>42786</v>
      </c>
      <c r="B87" s="3">
        <v>42794</v>
      </c>
      <c r="C87">
        <f t="shared" si="6"/>
        <v>8</v>
      </c>
      <c r="D87">
        <f t="shared" si="7"/>
        <v>-22</v>
      </c>
      <c r="E87" s="16">
        <v>2964.5</v>
      </c>
      <c r="F87" s="8">
        <f t="shared" si="8"/>
        <v>-65219</v>
      </c>
    </row>
    <row r="88" spans="1:6" ht="15.75" customHeight="1">
      <c r="A88" s="3">
        <v>42765</v>
      </c>
      <c r="B88" s="3">
        <v>42794</v>
      </c>
      <c r="C88">
        <f t="shared" si="6"/>
        <v>28</v>
      </c>
      <c r="D88">
        <f t="shared" si="7"/>
        <v>-2</v>
      </c>
      <c r="E88" s="16">
        <v>943.8</v>
      </c>
      <c r="F88" s="8">
        <f t="shared" si="8"/>
        <v>-1887.6</v>
      </c>
    </row>
    <row r="89" spans="1:6" ht="15.75" customHeight="1">
      <c r="A89" s="3">
        <v>42765</v>
      </c>
      <c r="B89" s="3">
        <v>42794</v>
      </c>
      <c r="C89">
        <f t="shared" si="6"/>
        <v>28</v>
      </c>
      <c r="D89">
        <f t="shared" si="7"/>
        <v>-2</v>
      </c>
      <c r="E89" s="16">
        <v>1778.7</v>
      </c>
      <c r="F89" s="8">
        <f t="shared" si="8"/>
        <v>-3557.4</v>
      </c>
    </row>
    <row r="90" spans="1:6" ht="15.75" customHeight="1">
      <c r="A90" s="3">
        <v>42747</v>
      </c>
      <c r="B90" s="3">
        <v>42794</v>
      </c>
      <c r="C90">
        <f t="shared" si="6"/>
        <v>46</v>
      </c>
      <c r="D90">
        <f t="shared" si="7"/>
        <v>16</v>
      </c>
      <c r="E90" s="16">
        <v>4854.52</v>
      </c>
      <c r="F90" s="8">
        <f t="shared" si="8"/>
        <v>77672.32</v>
      </c>
    </row>
    <row r="91" spans="1:6" ht="15.75" customHeight="1">
      <c r="A91" s="3">
        <v>42744</v>
      </c>
      <c r="B91" s="3">
        <v>42794</v>
      </c>
      <c r="C91">
        <f t="shared" si="6"/>
        <v>49</v>
      </c>
      <c r="D91">
        <f t="shared" si="7"/>
        <v>19</v>
      </c>
      <c r="E91" s="16">
        <v>216.59</v>
      </c>
      <c r="F91" s="8">
        <f t="shared" si="8"/>
        <v>4115.21</v>
      </c>
    </row>
    <row r="92" spans="1:6" ht="15.75" customHeight="1">
      <c r="A92" s="3">
        <v>42752</v>
      </c>
      <c r="B92" s="3">
        <v>42794</v>
      </c>
      <c r="C92">
        <f t="shared" si="6"/>
        <v>41</v>
      </c>
      <c r="D92">
        <f t="shared" si="7"/>
        <v>11</v>
      </c>
      <c r="E92" s="16">
        <v>726</v>
      </c>
      <c r="F92" s="8">
        <f t="shared" si="8"/>
        <v>7986</v>
      </c>
    </row>
    <row r="93" spans="1:6" ht="15.75" customHeight="1">
      <c r="A93" s="3">
        <v>42716</v>
      </c>
      <c r="B93" s="3">
        <v>42794</v>
      </c>
      <c r="C93">
        <f t="shared" si="6"/>
        <v>76</v>
      </c>
      <c r="D93">
        <f t="shared" si="7"/>
        <v>46</v>
      </c>
      <c r="E93" s="16">
        <v>14146.11</v>
      </c>
      <c r="F93" s="8">
        <f t="shared" si="8"/>
        <v>650721.06</v>
      </c>
    </row>
    <row r="94" spans="1:6" ht="15.75" customHeight="1">
      <c r="A94" s="3">
        <v>42760</v>
      </c>
      <c r="B94" s="3">
        <v>42794</v>
      </c>
      <c r="C94">
        <f t="shared" si="6"/>
        <v>33</v>
      </c>
      <c r="D94">
        <f t="shared" si="7"/>
        <v>3</v>
      </c>
      <c r="E94" s="16">
        <v>24.2</v>
      </c>
      <c r="F94" s="8">
        <f t="shared" si="8"/>
        <v>72.6</v>
      </c>
    </row>
    <row r="95" spans="1:6" ht="15.75" customHeight="1">
      <c r="A95" s="3">
        <v>42774</v>
      </c>
      <c r="B95" s="3">
        <v>42794</v>
      </c>
      <c r="C95">
        <f t="shared" si="6"/>
        <v>20</v>
      </c>
      <c r="D95">
        <f t="shared" si="7"/>
        <v>-10</v>
      </c>
      <c r="E95" s="16">
        <v>986.15</v>
      </c>
      <c r="F95" s="8">
        <f t="shared" si="8"/>
        <v>-9861.5</v>
      </c>
    </row>
    <row r="96" spans="1:6" ht="15.75" customHeight="1">
      <c r="A96" s="3">
        <v>42779</v>
      </c>
      <c r="B96" s="3">
        <v>42794</v>
      </c>
      <c r="C96">
        <f t="shared" si="6"/>
        <v>15</v>
      </c>
      <c r="D96">
        <f t="shared" si="7"/>
        <v>-15</v>
      </c>
      <c r="E96" s="16">
        <v>270.36</v>
      </c>
      <c r="F96" s="8">
        <f t="shared" si="8"/>
        <v>-4055.4</v>
      </c>
    </row>
    <row r="97" spans="1:6" ht="15.75" customHeight="1">
      <c r="A97" s="3">
        <v>42774</v>
      </c>
      <c r="B97" s="3">
        <v>42794</v>
      </c>
      <c r="C97">
        <f t="shared" si="6"/>
        <v>20</v>
      </c>
      <c r="D97">
        <f t="shared" si="7"/>
        <v>-10</v>
      </c>
      <c r="E97" s="16">
        <v>83.48</v>
      </c>
      <c r="F97" s="8">
        <f t="shared" si="8"/>
        <v>-834.8000000000001</v>
      </c>
    </row>
    <row r="98" spans="1:6" ht="15.75" customHeight="1">
      <c r="A98" s="3">
        <v>42765</v>
      </c>
      <c r="B98" s="3">
        <v>42794</v>
      </c>
      <c r="C98">
        <f aca="true" t="shared" si="9" ref="C98:C127">DAYS360(A98,B98)</f>
        <v>28</v>
      </c>
      <c r="D98">
        <f aca="true" t="shared" si="10" ref="D98:D127">C98-30</f>
        <v>-2</v>
      </c>
      <c r="E98" s="16">
        <v>242</v>
      </c>
      <c r="F98" s="8">
        <f aca="true" t="shared" si="11" ref="F98:F127">D98*E98</f>
        <v>-484</v>
      </c>
    </row>
    <row r="99" spans="1:6" ht="15.75" customHeight="1">
      <c r="A99" s="3">
        <v>42767</v>
      </c>
      <c r="B99" s="3">
        <v>42794</v>
      </c>
      <c r="C99">
        <f t="shared" si="9"/>
        <v>27</v>
      </c>
      <c r="D99">
        <f t="shared" si="10"/>
        <v>-3</v>
      </c>
      <c r="E99" s="16">
        <v>968</v>
      </c>
      <c r="F99" s="8">
        <f t="shared" si="11"/>
        <v>-2904</v>
      </c>
    </row>
    <row r="100" spans="1:6" ht="15.75" customHeight="1">
      <c r="A100" s="3">
        <v>42782</v>
      </c>
      <c r="B100" s="3">
        <v>42794</v>
      </c>
      <c r="C100">
        <f t="shared" si="9"/>
        <v>12</v>
      </c>
      <c r="D100">
        <f t="shared" si="10"/>
        <v>-18</v>
      </c>
      <c r="E100" s="16">
        <v>2541</v>
      </c>
      <c r="F100" s="8">
        <f t="shared" si="11"/>
        <v>-45738</v>
      </c>
    </row>
    <row r="101" spans="1:6" ht="15.75" customHeight="1">
      <c r="A101" s="3">
        <v>42783</v>
      </c>
      <c r="B101" s="3">
        <v>42794</v>
      </c>
      <c r="C101">
        <f t="shared" si="9"/>
        <v>11</v>
      </c>
      <c r="D101">
        <f t="shared" si="10"/>
        <v>-19</v>
      </c>
      <c r="E101" s="16">
        <v>825.83</v>
      </c>
      <c r="F101" s="8">
        <f t="shared" si="11"/>
        <v>-15690.77</v>
      </c>
    </row>
    <row r="102" spans="1:6" ht="15.75" customHeight="1">
      <c r="A102" s="3">
        <v>42775</v>
      </c>
      <c r="B102" s="3">
        <v>42794</v>
      </c>
      <c r="C102">
        <f t="shared" si="9"/>
        <v>19</v>
      </c>
      <c r="D102">
        <f t="shared" si="10"/>
        <v>-11</v>
      </c>
      <c r="E102" s="16">
        <v>65.09</v>
      </c>
      <c r="F102" s="8">
        <f t="shared" si="11"/>
        <v>-715.99</v>
      </c>
    </row>
    <row r="103" spans="1:6" ht="15.75" customHeight="1">
      <c r="A103" s="3">
        <v>42787</v>
      </c>
      <c r="B103" s="3">
        <v>42794</v>
      </c>
      <c r="C103">
        <f t="shared" si="9"/>
        <v>7</v>
      </c>
      <c r="D103">
        <f t="shared" si="10"/>
        <v>-23</v>
      </c>
      <c r="E103" s="16">
        <v>255.94</v>
      </c>
      <c r="F103" s="8">
        <f t="shared" si="11"/>
        <v>-5886.62</v>
      </c>
    </row>
    <row r="104" spans="1:6" ht="15.75" customHeight="1">
      <c r="A104" s="3">
        <v>42787</v>
      </c>
      <c r="B104" s="3">
        <v>42794</v>
      </c>
      <c r="C104">
        <f t="shared" si="9"/>
        <v>7</v>
      </c>
      <c r="D104">
        <f t="shared" si="10"/>
        <v>-23</v>
      </c>
      <c r="E104" s="16">
        <v>273.94</v>
      </c>
      <c r="F104" s="8">
        <f t="shared" si="11"/>
        <v>-6300.62</v>
      </c>
    </row>
    <row r="105" spans="1:6" ht="15.75" customHeight="1">
      <c r="A105" s="3">
        <v>42789</v>
      </c>
      <c r="B105" s="3">
        <v>42794</v>
      </c>
      <c r="C105">
        <f t="shared" si="9"/>
        <v>5</v>
      </c>
      <c r="D105">
        <f t="shared" si="10"/>
        <v>-25</v>
      </c>
      <c r="E105" s="16">
        <v>58.08</v>
      </c>
      <c r="F105" s="8">
        <f t="shared" si="11"/>
        <v>-1452</v>
      </c>
    </row>
    <row r="106" spans="1:6" ht="15.75" customHeight="1">
      <c r="A106" s="3">
        <v>42773</v>
      </c>
      <c r="B106" s="3">
        <v>42794</v>
      </c>
      <c r="C106">
        <f t="shared" si="9"/>
        <v>21</v>
      </c>
      <c r="D106">
        <f t="shared" si="10"/>
        <v>-9</v>
      </c>
      <c r="E106" s="16">
        <v>76</v>
      </c>
      <c r="F106" s="8">
        <f t="shared" si="11"/>
        <v>-684</v>
      </c>
    </row>
    <row r="107" spans="1:6" ht="15.75" customHeight="1">
      <c r="A107" s="3">
        <v>42787</v>
      </c>
      <c r="B107" s="3">
        <v>42794</v>
      </c>
      <c r="C107">
        <f t="shared" si="9"/>
        <v>7</v>
      </c>
      <c r="D107">
        <f t="shared" si="10"/>
        <v>-23</v>
      </c>
      <c r="E107" s="16">
        <v>480</v>
      </c>
      <c r="F107" s="8">
        <f t="shared" si="11"/>
        <v>-11040</v>
      </c>
    </row>
    <row r="108" spans="1:6" ht="15.75" customHeight="1">
      <c r="A108" s="3">
        <v>42794</v>
      </c>
      <c r="B108" s="3">
        <v>42794</v>
      </c>
      <c r="C108">
        <f t="shared" si="9"/>
        <v>-2</v>
      </c>
      <c r="D108">
        <f t="shared" si="10"/>
        <v>-32</v>
      </c>
      <c r="E108" s="16">
        <v>1690.37</v>
      </c>
      <c r="F108" s="8">
        <f t="shared" si="11"/>
        <v>-54091.84</v>
      </c>
    </row>
    <row r="109" spans="1:6" ht="15.75" customHeight="1">
      <c r="A109" s="3">
        <v>42766</v>
      </c>
      <c r="B109" s="3">
        <v>42794</v>
      </c>
      <c r="C109">
        <f t="shared" si="9"/>
        <v>28</v>
      </c>
      <c r="D109">
        <f t="shared" si="10"/>
        <v>-2</v>
      </c>
      <c r="E109" s="16">
        <v>402.36</v>
      </c>
      <c r="F109" s="8">
        <f t="shared" si="11"/>
        <v>-804.72</v>
      </c>
    </row>
    <row r="110" spans="1:6" ht="15.75" customHeight="1">
      <c r="A110" s="3">
        <v>42767</v>
      </c>
      <c r="B110" s="3">
        <v>42794</v>
      </c>
      <c r="C110">
        <f t="shared" si="9"/>
        <v>27</v>
      </c>
      <c r="D110">
        <f t="shared" si="10"/>
        <v>-3</v>
      </c>
      <c r="E110" s="16">
        <v>196.63</v>
      </c>
      <c r="F110" s="8">
        <f t="shared" si="11"/>
        <v>-589.89</v>
      </c>
    </row>
    <row r="111" spans="1:6" ht="15.75" customHeight="1">
      <c r="A111" s="3">
        <v>42790</v>
      </c>
      <c r="B111" s="3">
        <v>42794</v>
      </c>
      <c r="C111">
        <f t="shared" si="9"/>
        <v>4</v>
      </c>
      <c r="D111">
        <f t="shared" si="10"/>
        <v>-26</v>
      </c>
      <c r="E111" s="16">
        <v>609.84</v>
      </c>
      <c r="F111" s="8">
        <f t="shared" si="11"/>
        <v>-15855.84</v>
      </c>
    </row>
    <row r="112" spans="1:6" ht="15.75" customHeight="1">
      <c r="A112" s="3">
        <v>42767</v>
      </c>
      <c r="B112" s="3">
        <v>42794</v>
      </c>
      <c r="C112">
        <f t="shared" si="9"/>
        <v>27</v>
      </c>
      <c r="D112">
        <f t="shared" si="10"/>
        <v>-3</v>
      </c>
      <c r="E112" s="16">
        <v>105.91</v>
      </c>
      <c r="F112" s="8">
        <f t="shared" si="11"/>
        <v>-317.73</v>
      </c>
    </row>
    <row r="113" spans="1:6" ht="15.75" customHeight="1">
      <c r="A113" s="3">
        <v>42788</v>
      </c>
      <c r="B113" s="3">
        <v>42794</v>
      </c>
      <c r="C113">
        <f t="shared" si="9"/>
        <v>6</v>
      </c>
      <c r="D113">
        <f t="shared" si="10"/>
        <v>-24</v>
      </c>
      <c r="E113" s="16">
        <v>928</v>
      </c>
      <c r="F113" s="8">
        <f t="shared" si="11"/>
        <v>-22272</v>
      </c>
    </row>
    <row r="114" spans="1:6" ht="15.75" customHeight="1">
      <c r="A114" s="3">
        <v>42760</v>
      </c>
      <c r="B114" s="3">
        <v>42794</v>
      </c>
      <c r="C114">
        <f t="shared" si="9"/>
        <v>33</v>
      </c>
      <c r="D114">
        <f t="shared" si="10"/>
        <v>3</v>
      </c>
      <c r="E114" s="16">
        <v>400</v>
      </c>
      <c r="F114" s="8">
        <f t="shared" si="11"/>
        <v>1200</v>
      </c>
    </row>
    <row r="115" spans="1:6" ht="15.75" customHeight="1">
      <c r="A115" s="3">
        <v>42769</v>
      </c>
      <c r="B115" s="3">
        <v>42794</v>
      </c>
      <c r="C115">
        <f t="shared" si="9"/>
        <v>25</v>
      </c>
      <c r="D115">
        <f t="shared" si="10"/>
        <v>-5</v>
      </c>
      <c r="E115" s="16">
        <v>385.36</v>
      </c>
      <c r="F115" s="8">
        <f t="shared" si="11"/>
        <v>-1926.8000000000002</v>
      </c>
    </row>
    <row r="116" spans="1:6" ht="15.75" customHeight="1">
      <c r="A116" s="3">
        <v>42770</v>
      </c>
      <c r="B116" s="3">
        <v>42794</v>
      </c>
      <c r="C116">
        <f t="shared" si="9"/>
        <v>24</v>
      </c>
      <c r="D116">
        <f t="shared" si="10"/>
        <v>-6</v>
      </c>
      <c r="E116" s="16">
        <v>349</v>
      </c>
      <c r="F116" s="8">
        <f t="shared" si="11"/>
        <v>-2094</v>
      </c>
    </row>
    <row r="117" spans="1:6" ht="15.75" customHeight="1">
      <c r="A117" s="3">
        <v>42781</v>
      </c>
      <c r="B117" s="3">
        <v>42794</v>
      </c>
      <c r="C117">
        <f t="shared" si="9"/>
        <v>13</v>
      </c>
      <c r="D117">
        <f t="shared" si="10"/>
        <v>-17</v>
      </c>
      <c r="E117" s="16">
        <v>324</v>
      </c>
      <c r="F117" s="8">
        <f t="shared" si="11"/>
        <v>-5508</v>
      </c>
    </row>
    <row r="118" spans="1:6" ht="15.75" customHeight="1">
      <c r="A118" s="3">
        <v>42786</v>
      </c>
      <c r="B118" s="3">
        <v>42794</v>
      </c>
      <c r="C118">
        <f t="shared" si="9"/>
        <v>8</v>
      </c>
      <c r="D118">
        <f t="shared" si="10"/>
        <v>-22</v>
      </c>
      <c r="E118" s="16">
        <v>5335.36</v>
      </c>
      <c r="F118" s="8">
        <f t="shared" si="11"/>
        <v>-117377.92</v>
      </c>
    </row>
    <row r="119" spans="1:6" ht="15.75" customHeight="1">
      <c r="A119" s="3">
        <v>42779</v>
      </c>
      <c r="B119" s="3">
        <v>42794</v>
      </c>
      <c r="C119">
        <f t="shared" si="9"/>
        <v>15</v>
      </c>
      <c r="D119">
        <f t="shared" si="10"/>
        <v>-15</v>
      </c>
      <c r="E119" s="16">
        <v>357.1</v>
      </c>
      <c r="F119" s="8">
        <f t="shared" si="11"/>
        <v>-5356.5</v>
      </c>
    </row>
    <row r="120" spans="1:6" ht="15.75" customHeight="1">
      <c r="A120" s="3">
        <v>42767</v>
      </c>
      <c r="B120" s="3">
        <v>42794</v>
      </c>
      <c r="C120">
        <f t="shared" si="9"/>
        <v>27</v>
      </c>
      <c r="D120">
        <f t="shared" si="10"/>
        <v>-3</v>
      </c>
      <c r="E120" s="16">
        <v>108</v>
      </c>
      <c r="F120" s="8">
        <f t="shared" si="11"/>
        <v>-324</v>
      </c>
    </row>
    <row r="121" spans="1:6" ht="15.75" customHeight="1">
      <c r="A121" s="3">
        <v>42779</v>
      </c>
      <c r="B121" s="3">
        <v>42794</v>
      </c>
      <c r="C121">
        <f t="shared" si="9"/>
        <v>15</v>
      </c>
      <c r="D121">
        <f t="shared" si="10"/>
        <v>-15</v>
      </c>
      <c r="E121" s="16">
        <v>157.3</v>
      </c>
      <c r="F121" s="8">
        <f t="shared" si="11"/>
        <v>-2359.5</v>
      </c>
    </row>
    <row r="122" spans="1:6" ht="15.75" customHeight="1">
      <c r="A122" s="3">
        <v>42789</v>
      </c>
      <c r="B122" s="3">
        <v>42794</v>
      </c>
      <c r="C122">
        <f t="shared" si="9"/>
        <v>5</v>
      </c>
      <c r="D122">
        <f t="shared" si="10"/>
        <v>-25</v>
      </c>
      <c r="E122" s="16">
        <v>31.46</v>
      </c>
      <c r="F122" s="8">
        <f t="shared" si="11"/>
        <v>-786.5</v>
      </c>
    </row>
    <row r="123" spans="1:6" ht="15.75" customHeight="1">
      <c r="A123" s="3">
        <v>42774</v>
      </c>
      <c r="B123" s="3">
        <v>42794</v>
      </c>
      <c r="C123">
        <f t="shared" si="9"/>
        <v>20</v>
      </c>
      <c r="D123">
        <f t="shared" si="10"/>
        <v>-10</v>
      </c>
      <c r="E123" s="16">
        <v>255</v>
      </c>
      <c r="F123" s="8">
        <f t="shared" si="11"/>
        <v>-2550</v>
      </c>
    </row>
    <row r="124" spans="1:6" ht="15.75" customHeight="1">
      <c r="A124" s="3">
        <v>42773</v>
      </c>
      <c r="B124" s="3">
        <v>42794</v>
      </c>
      <c r="C124">
        <f t="shared" si="9"/>
        <v>21</v>
      </c>
      <c r="D124">
        <f t="shared" si="10"/>
        <v>-9</v>
      </c>
      <c r="E124" s="16">
        <v>450</v>
      </c>
      <c r="F124" s="8">
        <f t="shared" si="11"/>
        <v>-4050</v>
      </c>
    </row>
    <row r="125" spans="1:6" ht="15.75" customHeight="1">
      <c r="A125" s="3">
        <v>42786</v>
      </c>
      <c r="B125" s="3">
        <v>42794</v>
      </c>
      <c r="C125">
        <f t="shared" si="9"/>
        <v>8</v>
      </c>
      <c r="D125">
        <f t="shared" si="10"/>
        <v>-22</v>
      </c>
      <c r="E125" s="16">
        <v>2011.56</v>
      </c>
      <c r="F125" s="8">
        <f t="shared" si="11"/>
        <v>-44254.32</v>
      </c>
    </row>
    <row r="126" spans="1:6" ht="15.75" customHeight="1">
      <c r="A126" s="3">
        <v>42782</v>
      </c>
      <c r="B126" s="3">
        <v>42794</v>
      </c>
      <c r="C126">
        <f t="shared" si="9"/>
        <v>12</v>
      </c>
      <c r="D126">
        <f t="shared" si="10"/>
        <v>-18</v>
      </c>
      <c r="E126" s="16">
        <v>313.34</v>
      </c>
      <c r="F126" s="8">
        <f t="shared" si="11"/>
        <v>-5640.12</v>
      </c>
    </row>
    <row r="127" spans="1:6" ht="15.75">
      <c r="A127" s="5"/>
      <c r="B127" s="3"/>
      <c r="C127">
        <f t="shared" si="9"/>
        <v>0</v>
      </c>
      <c r="D127">
        <f t="shared" si="10"/>
        <v>-30</v>
      </c>
      <c r="E127" s="15"/>
      <c r="F127" s="8">
        <f t="shared" si="11"/>
        <v>0</v>
      </c>
    </row>
    <row r="128" spans="1:5" ht="15.75">
      <c r="A128" s="5"/>
      <c r="B128" s="3"/>
      <c r="E128" s="15"/>
    </row>
    <row r="129" spans="1:2" ht="15.75">
      <c r="A129" s="4"/>
      <c r="B129" s="3"/>
    </row>
    <row r="130" spans="5:6" ht="18.75" customHeight="1">
      <c r="E130" s="14">
        <f>SUM(E2:E129)</f>
        <v>134938.93599999996</v>
      </c>
      <c r="F130" s="8">
        <f>SUM(F2:F129)</f>
        <v>-1128539.4800000002</v>
      </c>
    </row>
    <row r="133" spans="5:6" ht="13.5" customHeight="1">
      <c r="E133" s="14" t="s">
        <v>9</v>
      </c>
      <c r="F133" s="8">
        <f>F130/E130</f>
        <v>-8.363334656796171</v>
      </c>
    </row>
    <row r="134" spans="5:6" ht="13.5" customHeight="1">
      <c r="E134" s="14" t="s">
        <v>10</v>
      </c>
      <c r="F134" s="8">
        <f>E130</f>
        <v>134938.93599999996</v>
      </c>
    </row>
    <row r="135" ht="13.5" customHeight="1"/>
    <row r="136" ht="13.5" customHeight="1"/>
    <row r="137" spans="5:6" ht="13.5" customHeight="1">
      <c r="E137" s="14" t="s">
        <v>11</v>
      </c>
      <c r="F137" s="8">
        <f>+'RATIO DE LAS PENDIENTES DE PAGO'!F26</f>
        <v>-27.39345192505277</v>
      </c>
    </row>
    <row r="138" spans="5:6" ht="13.5" customHeight="1">
      <c r="E138" s="14" t="s">
        <v>5</v>
      </c>
      <c r="F138" s="8">
        <f>+'RATIO DE LAS PENDIENTES DE PAGO'!F27</f>
        <v>17129.92</v>
      </c>
    </row>
    <row r="139" ht="13.5" customHeight="1"/>
    <row r="140" ht="13.5" customHeight="1"/>
    <row r="141" ht="13.5" customHeight="1">
      <c r="F141" s="8">
        <f>(F133*F134)+(F137*F138)</f>
        <v>-1597787.12</v>
      </c>
    </row>
    <row r="142" ht="13.5" customHeight="1">
      <c r="F142" s="8">
        <f>F134+F138</f>
        <v>152068.85599999997</v>
      </c>
    </row>
    <row r="143" ht="13.5" customHeight="1"/>
    <row r="144" ht="13.5" customHeight="1"/>
    <row r="145" spans="5:6" ht="13.5" customHeight="1">
      <c r="E145" s="17" t="s">
        <v>12</v>
      </c>
      <c r="F145" s="9">
        <f>F141/F142</f>
        <v>-10.506997698463652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invitado</dc:creator>
  <cp:keywords/>
  <dc:description/>
  <cp:lastModifiedBy>maica</cp:lastModifiedBy>
  <dcterms:created xsi:type="dcterms:W3CDTF">2016-02-08T19:42:20Z</dcterms:created>
  <dcterms:modified xsi:type="dcterms:W3CDTF">2017-05-04T10:49:12Z</dcterms:modified>
  <cp:category/>
  <cp:version/>
  <cp:contentType/>
  <cp:contentStatus/>
</cp:coreProperties>
</file>